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elo\სახელმწიფო აუდიტი\საარჩევნო პერიოდი 13-31 ოქტომბერი\"/>
    </mc:Choice>
  </mc:AlternateContent>
  <bookViews>
    <workbookView xWindow="0" yWindow="0" windowWidth="28800" windowHeight="1233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6" hidden="1">'ფორმა 5.2'!$A$8:$J$319</definedName>
    <definedName name="_xlnm._FilterDatabase" localSheetId="9" hidden="1">'ფორმა 5.5'!$A$9:$M$71</definedName>
    <definedName name="_xlnm._FilterDatabase" localSheetId="17" hidden="1">'ფორმა N 9.7'!$A$8:$L$71</definedName>
    <definedName name="_xlnm._FilterDatabase" localSheetId="0" hidden="1">'ფორმა N1'!$A$8:$L$90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N5.1'!$B$9:$D$23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5.2'!$A$1:$I$333</definedName>
    <definedName name="_xlnm.Print_Area" localSheetId="8">'ფორმა 5.4'!$A$1:$H$46</definedName>
    <definedName name="_xlnm.Print_Area" localSheetId="9">'ფორმა 5.5'!$A$1:$M$85</definedName>
    <definedName name="_xlnm.Print_Area" localSheetId="14">'ფორმა 9.1'!$A$1:$I$100</definedName>
    <definedName name="_xlnm.Print_Area" localSheetId="15">'ფორმა 9.2'!$A$1:$K$37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9.7'!$A$1:$I$81</definedName>
    <definedName name="_xlnm.Print_Area" localSheetId="0">'ფორმა N1'!$A$1:$L$107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N5.1'!$A$1:$D$37</definedName>
    <definedName name="_xlnm.Print_Area" localSheetId="10">'ფორმა N7'!$A$1:$D$90</definedName>
    <definedName name="_xlnm.Print_Area" localSheetId="11">'ფორმა N8'!$A$1:$J$24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L71" i="46" l="1"/>
  <c r="I70" i="35" l="1"/>
  <c r="I69" i="35"/>
  <c r="I68" i="35"/>
  <c r="I67" i="35"/>
  <c r="I66" i="35"/>
  <c r="I65" i="35"/>
  <c r="I64" i="35"/>
  <c r="I63" i="35"/>
  <c r="I62" i="35"/>
  <c r="I61" i="35"/>
  <c r="I60" i="35"/>
  <c r="I59" i="35"/>
  <c r="I58" i="35"/>
  <c r="I57" i="35"/>
  <c r="I56" i="35"/>
  <c r="I55" i="35"/>
  <c r="I54" i="35"/>
  <c r="I53" i="35"/>
  <c r="I52" i="35"/>
  <c r="I51" i="35"/>
  <c r="I50" i="35"/>
  <c r="I49" i="35"/>
  <c r="I48" i="35"/>
  <c r="I47" i="35"/>
  <c r="I46" i="35"/>
  <c r="I45" i="35"/>
  <c r="I44" i="35"/>
  <c r="I43" i="35"/>
  <c r="I42" i="35"/>
  <c r="I41" i="35"/>
  <c r="I40" i="35"/>
  <c r="I39" i="35"/>
  <c r="I38" i="35"/>
  <c r="I37" i="35"/>
  <c r="I36" i="35"/>
  <c r="I35" i="35"/>
  <c r="I34" i="35"/>
  <c r="I33" i="35"/>
  <c r="I32" i="35"/>
  <c r="I31" i="35"/>
  <c r="I30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I17" i="35"/>
  <c r="I16" i="35"/>
  <c r="I15" i="35"/>
  <c r="I14" i="35"/>
  <c r="I13" i="35"/>
  <c r="I12" i="35"/>
  <c r="I11" i="35"/>
  <c r="I10" i="35"/>
  <c r="D66" i="12"/>
  <c r="D65" i="12"/>
  <c r="C22" i="47" l="1"/>
  <c r="D18" i="27" l="1"/>
  <c r="C53" i="47" l="1"/>
  <c r="C42" i="47"/>
  <c r="C43" i="47"/>
  <c r="C29" i="47"/>
  <c r="D40" i="47" l="1"/>
  <c r="D11" i="47" l="1"/>
  <c r="D50" i="47"/>
  <c r="D49" i="47"/>
  <c r="D28" i="47" l="1"/>
  <c r="D26" i="47"/>
  <c r="D25" i="47"/>
  <c r="D53" i="47"/>
  <c r="D43" i="47" l="1"/>
  <c r="D39" i="47"/>
  <c r="D44" i="47"/>
  <c r="D41" i="47"/>
  <c r="D42" i="47"/>
  <c r="D38" i="47" l="1"/>
  <c r="D22" i="47"/>
  <c r="D27" i="47"/>
  <c r="C34" i="12" l="1"/>
  <c r="C11" i="12"/>
  <c r="C10" i="12" l="1"/>
  <c r="I9" i="35" l="1"/>
  <c r="I71" i="35" l="1"/>
  <c r="G88" i="56"/>
  <c r="G87" i="56"/>
  <c r="G86" i="56"/>
  <c r="G84" i="56"/>
  <c r="G82" i="56"/>
  <c r="H11" i="57" l="1"/>
  <c r="I13" i="9" l="1"/>
  <c r="I12" i="9"/>
  <c r="I11" i="9"/>
  <c r="I10" i="9"/>
  <c r="C12" i="7" l="1"/>
  <c r="D12" i="7"/>
  <c r="C12" i="3"/>
  <c r="D12" i="3"/>
  <c r="C14" i="59" l="1"/>
  <c r="D15" i="47"/>
  <c r="C25" i="59" l="1"/>
  <c r="C24" i="59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3" i="59" s="1"/>
  <c r="C10" i="47"/>
  <c r="D12" i="40"/>
  <c r="C12" i="40"/>
  <c r="A5" i="9" l="1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 s="1"/>
  <c r="C27" i="7"/>
  <c r="D19" i="7"/>
  <c r="C19" i="7"/>
  <c r="D16" i="7"/>
  <c r="C16" i="7"/>
  <c r="D10" i="7"/>
  <c r="D31" i="3"/>
  <c r="C31" i="3"/>
  <c r="D9" i="7" l="1"/>
  <c r="C26" i="7"/>
  <c r="C10" i="7" s="1"/>
  <c r="C9" i="7" s="1"/>
  <c r="C22" i="59"/>
  <c r="C20" i="59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H34" i="45"/>
  <c r="G34" i="45"/>
  <c r="I319" i="43"/>
  <c r="H319" i="43"/>
  <c r="G319" i="43"/>
  <c r="D27" i="3" l="1"/>
  <c r="C27" i="3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4" i="27" l="1"/>
  <c r="C24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C44" i="12" s="1"/>
  <c r="C43" i="12" s="1"/>
  <c r="D34" i="12"/>
  <c r="D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D9" i="3" s="1"/>
  <c r="B9" i="10"/>
  <c r="D10" i="12"/>
  <c r="D44" i="12"/>
  <c r="J9" i="10"/>
  <c r="D26" i="3"/>
  <c r="D9" i="10"/>
  <c r="F9" i="10"/>
  <c r="D43" i="12" l="1"/>
  <c r="C9" i="3"/>
  <c r="C17" i="59"/>
</calcChain>
</file>

<file path=xl/comments1.xml><?xml version="1.0" encoding="utf-8"?>
<comments xmlns="http://schemas.openxmlformats.org/spreadsheetml/2006/main">
  <authors>
    <author>User</author>
  </authors>
  <commentList>
    <comment ref="C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ყავა/ჩაი
სხვა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სიგნალიზაცია,
სატრანსპორტო,
ცვეთა, 
სვა საერთო ხარჯი,
მედია მონიტორინგი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ზედმეტად გადახდილი თანხა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ცვეთა აქვს გამოკლებული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ცვეთა აქვს გამოკლებული</t>
        </r>
      </text>
    </comment>
  </commentList>
</comments>
</file>

<file path=xl/sharedStrings.xml><?xml version="1.0" encoding="utf-8"?>
<sst xmlns="http://schemas.openxmlformats.org/spreadsheetml/2006/main" count="3846" uniqueCount="2281">
  <si>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</si>
  <si>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</si>
  <si>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</si>
  <si>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</si>
  <si>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</si>
  <si>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</si>
  <si>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</si>
  <si>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</si>
  <si>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</si>
  <si>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</si>
  <si>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</si>
  <si>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</si>
  <si>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</si>
  <si>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</si>
  <si>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</si>
  <si>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</si>
  <si>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</si>
  <si>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</si>
  <si>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</si>
  <si>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</si>
  <si>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</si>
  <si>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</si>
  <si>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</si>
  <si>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</si>
  <si>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</si>
  <si>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</si>
  <si>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</si>
  <si>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</si>
  <si>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</si>
  <si>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</si>
  <si>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</si>
  <si>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</si>
  <si>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</si>
  <si>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</si>
  <si>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</si>
  <si>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</si>
  <si>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</si>
  <si>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</si>
  <si>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</si>
  <si>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</si>
  <si>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</si>
  <si>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</si>
  <si>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</si>
  <si>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</si>
  <si>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</si>
  <si>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</si>
  <si>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</si>
  <si>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</si>
  <si>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</si>
  <si>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</si>
  <si>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</si>
  <si>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</si>
  <si>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</si>
  <si>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</si>
  <si>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</si>
  <si>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</si>
  <si>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</si>
  <si>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</si>
  <si>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</si>
  <si>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</si>
  <si>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</si>
  <si>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</si>
  <si>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</si>
  <si>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</si>
  <si>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</si>
  <si>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</si>
  <si>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</si>
  <si>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</si>
  <si>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</si>
  <si>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</si>
  <si>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</si>
  <si>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</si>
  <si>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</si>
  <si>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</si>
  <si>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</si>
  <si>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</si>
  <si>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</si>
  <si>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</si>
  <si>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</si>
  <si>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</si>
  <si>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</si>
  <si>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</si>
  <si>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</si>
  <si>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</si>
  <si>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</si>
  <si>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</si>
  <si>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</si>
  <si>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</si>
  <si>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</si>
  <si>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</si>
  <si>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</si>
  <si>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</si>
  <si>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</si>
  <si>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</si>
  <si>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</si>
  <si>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</si>
  <si>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</si>
  <si>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</si>
  <si>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</si>
  <si>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</si>
  <si>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</si>
  <si>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</si>
  <si>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</si>
  <si>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</si>
  <si>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</si>
  <si>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</si>
  <si>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</si>
  <si>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</si>
  <si>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</si>
  <si>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</si>
  <si>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</si>
  <si>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</si>
  <si>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</si>
  <si>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</si>
  <si>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</si>
  <si>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</si>
  <si>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</si>
  <si>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</si>
  <si>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</si>
  <si>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</si>
  <si>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</si>
  <si>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</si>
  <si>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</si>
  <si>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</si>
  <si>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</si>
  <si>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</si>
  <si>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</si>
  <si>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</si>
  <si>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</si>
  <si>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</si>
  <si>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</si>
  <si>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</si>
  <si>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</si>
  <si>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</si>
  <si>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</si>
  <si>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</si>
  <si>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</si>
  <si>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</si>
  <si>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</si>
  <si>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</si>
  <si>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</si>
  <si>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</si>
  <si>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</si>
  <si>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</si>
  <si>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</si>
  <si>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</si>
  <si>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</si>
  <si>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</si>
  <si>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</si>
  <si>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</si>
  <si>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</si>
  <si>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</si>
  <si>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</si>
  <si>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</si>
  <si>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</si>
  <si>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</si>
  <si>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</si>
  <si>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</si>
  <si>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</si>
  <si>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</si>
  <si>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</si>
  <si>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</si>
  <si>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</si>
  <si>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</si>
  <si>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</si>
  <si>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</si>
  <si>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</si>
  <si>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</si>
  <si>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</si>
  <si>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</si>
  <si>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</si>
  <si>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</si>
  <si>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</si>
  <si>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</si>
  <si>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</si>
  <si>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</si>
  <si>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</si>
  <si>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</si>
  <si>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</si>
  <si>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</si>
  <si>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</si>
  <si>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</si>
  <si>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</si>
  <si>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</si>
  <si>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</si>
  <si>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</si>
  <si>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</si>
  <si>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</si>
  <si>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</si>
  <si>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</si>
  <si>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</si>
  <si>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</si>
  <si>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</si>
  <si>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</si>
  <si>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</si>
  <si>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</si>
  <si>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</si>
  <si>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</si>
  <si>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</si>
  <si>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</si>
  <si>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</si>
  <si>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</si>
  <si>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</si>
  <si>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</si>
  <si>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</si>
  <si>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</si>
  <si>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</si>
  <si>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</si>
  <si>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</si>
  <si>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</si>
  <si>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</si>
  <si>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</si>
  <si>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</si>
  <si>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</si>
  <si>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</si>
  <si>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</si>
  <si>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</si>
  <si>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</si>
  <si>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</si>
  <si>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</si>
  <si>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</si>
  <si>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</si>
  <si>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</si>
  <si>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</si>
  <si>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</si>
  <si>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</si>
  <si>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</si>
  <si>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</si>
  <si>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</si>
  <si>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</si>
  <si>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</si>
  <si>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</si>
  <si>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</si>
  <si>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</si>
  <si>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</si>
  <si>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</si>
  <si>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</si>
  <si>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</si>
  <si>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</si>
  <si>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</si>
  <si>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</si>
  <si>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</si>
  <si>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</si>
  <si>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</si>
  <si>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</si>
  <si>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</si>
  <si>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</si>
  <si>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</si>
  <si>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</si>
  <si>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</si>
  <si>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</si>
  <si>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</si>
  <si>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</si>
  <si>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</si>
  <si>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</si>
  <si>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</si>
  <si>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</si>
  <si>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</si>
  <si>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</si>
  <si>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</si>
  <si>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</si>
  <si>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</si>
  <si>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</si>
  <si>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</si>
  <si>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</si>
  <si>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</si>
  <si>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</si>
  <si>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</si>
  <si>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</si>
  <si>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</si>
  <si>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</si>
  <si>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</si>
  <si>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</si>
  <si>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</si>
  <si>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</si>
  <si>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</si>
  <si>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</si>
  <si>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</si>
  <si>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</si>
  <si>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</si>
  <si>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</si>
  <si>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</si>
  <si>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</si>
  <si>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</si>
  <si>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</si>
  <si>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</si>
  <si>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</si>
  <si>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</si>
  <si>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</si>
  <si>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</si>
  <si>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</si>
  <si>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</si>
  <si>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</si>
  <si>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</si>
  <si>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</si>
  <si>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</si>
  <si>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</si>
  <si>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</si>
  <si>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</si>
  <si>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</si>
  <si>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</si>
  <si>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</si>
  <si>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</si>
  <si>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</si>
  <si>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</si>
  <si>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</si>
  <si>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</si>
  <si>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</si>
  <si>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</si>
  <si>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</si>
  <si>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</si>
  <si>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</si>
  <si>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</si>
  <si>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</si>
  <si>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</si>
  <si>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</si>
  <si>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</si>
  <si>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</si>
  <si>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</si>
  <si>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</si>
  <si>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</si>
  <si>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</si>
  <si>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</si>
  <si>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</si>
  <si>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</si>
  <si>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</si>
  <si>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</si>
  <si>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</si>
  <si>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</si>
  <si>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</si>
  <si>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</si>
  <si>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</si>
  <si>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</si>
  <si>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</si>
  <si>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</si>
  <si>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</si>
  <si>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</si>
  <si>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</si>
  <si>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</si>
  <si>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</si>
  <si>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</si>
  <si>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</si>
  <si>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</si>
  <si>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</si>
  <si>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</si>
  <si>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</si>
  <si>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</si>
  <si>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</si>
  <si>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</si>
  <si>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</si>
  <si>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</si>
  <si>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</si>
  <si>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</si>
  <si>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</si>
  <si>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</si>
  <si>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</si>
  <si>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</si>
  <si>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</si>
  <si>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</si>
  <si>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</si>
  <si>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</si>
  <si>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</si>
  <si>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</si>
  <si>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</si>
  <si>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</si>
  <si>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</si>
  <si>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</si>
  <si>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</si>
  <si>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</si>
  <si>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</si>
  <si>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</si>
  <si>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</si>
  <si>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</si>
  <si>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</si>
  <si>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</si>
  <si>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</si>
  <si>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</si>
  <si>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</si>
  <si>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</si>
  <si>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</si>
  <si>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</si>
  <si>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</si>
  <si>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</si>
  <si>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</si>
  <si>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</si>
  <si>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</si>
  <si>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</si>
  <si>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</si>
  <si>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</si>
  <si>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</si>
  <si>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</si>
  <si>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</si>
  <si>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</si>
  <si>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</si>
  <si>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</si>
  <si>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</si>
  <si>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</si>
  <si>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</si>
  <si>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</si>
  <si>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</si>
  <si>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</si>
  <si>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</si>
  <si>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</si>
  <si>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</si>
  <si>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</si>
  <si>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</si>
  <si>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</si>
  <si>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</si>
  <si>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</si>
  <si>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</si>
  <si>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</si>
  <si>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</si>
  <si>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</si>
  <si>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</si>
  <si>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</si>
  <si>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</si>
  <si>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</si>
  <si>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</si>
  <si>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</si>
  <si>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</si>
  <si>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</si>
  <si>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</si>
  <si>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</si>
  <si>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</si>
  <si>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</si>
  <si>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</si>
  <si>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</si>
  <si>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</si>
  <si>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</si>
  <si>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</si>
  <si>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</si>
  <si>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</si>
  <si>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</si>
  <si>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</si>
  <si>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</si>
  <si>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</si>
  <si>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</si>
  <si>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</si>
  <si>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</si>
  <si>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</si>
  <si>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</si>
  <si>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</si>
  <si>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</si>
  <si>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</si>
  <si>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</si>
  <si>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</si>
  <si>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</si>
  <si>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</si>
  <si>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</si>
  <si>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</si>
  <si>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</si>
  <si>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</si>
  <si>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</si>
  <si>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</si>
  <si>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</si>
  <si>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</si>
  <si>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</si>
  <si>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</si>
  <si>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</si>
  <si>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</si>
  <si>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</si>
  <si>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</si>
  <si>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</si>
  <si>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</si>
  <si>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</si>
  <si>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</si>
  <si>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</si>
  <si>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</si>
  <si>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</si>
  <si>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</si>
  <si>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</si>
  <si>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</si>
  <si>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</si>
  <si>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</si>
  <si>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</si>
  <si>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</si>
  <si>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</si>
  <si>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</si>
  <si>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სს თიბისი ბანკი</t>
  </si>
  <si>
    <t>GE49TB7158436070100001</t>
  </si>
  <si>
    <t>GEL</t>
  </si>
  <si>
    <t>GE93TB7158445067800003</t>
  </si>
  <si>
    <t>USD</t>
  </si>
  <si>
    <t>EUR</t>
  </si>
  <si>
    <t>იჯარა</t>
  </si>
  <si>
    <t>ქ. თბილისი, ვაგზლის მოედანი N2</t>
  </si>
  <si>
    <t>01.16.01.005.107</t>
  </si>
  <si>
    <t>2020 წლის 1 თებერვლიდან 2020 წლის 1 ნოემბრამდე</t>
  </si>
  <si>
    <t>897 კვ.მ</t>
  </si>
  <si>
    <t>სს თბილისი ცენტრალი</t>
  </si>
  <si>
    <t>ქ. თბილისი, ვაგზლის მოედანი N2, ქ.თბილისის ცენტრალური რკინიგზის ვაგზლის შენობა, მე-3 სართულზე</t>
  </si>
  <si>
    <t>01.01.043</t>
  </si>
  <si>
    <t>2020 წლის 1 თებერვლიდან 30 ნოემბრის ჩათვლით</t>
  </si>
  <si>
    <t>75 კვ.მ</t>
  </si>
  <si>
    <t>2020 წლის 5 თებერვლიდან 2020 წლის 1 ნოემბრამდე</t>
  </si>
  <si>
    <t>1012 კვ.მ</t>
  </si>
  <si>
    <t>ქ. თბილისი, ქუჩა უზნაძე N4</t>
  </si>
  <si>
    <t>01.16.05.012.003.01.524</t>
  </si>
  <si>
    <t>212 კვ.მ და ანტრესოლი 84 კვ.მ</t>
  </si>
  <si>
    <t>შპს საბა</t>
  </si>
  <si>
    <t>ქ. თბილისი, ცოტნე დადიანის ქ. №7, მე-3 სართულზე მდებარე სასაწყობე ფართი</t>
  </si>
  <si>
    <t>01.16.02.038.044.01.02.529</t>
  </si>
  <si>
    <t>302.2 კვ.მ</t>
  </si>
  <si>
    <t>შპს ქარვასლა</t>
  </si>
  <si>
    <t>ქ. ქუთაისი, თამარ მეფის ქ. 54</t>
  </si>
  <si>
    <t>03.03.26.079.01.009</t>
  </si>
  <si>
    <t>2020 წლის 1 თებერვლიდან 2020 წლის 30 ნოემბრის ჩათვლით</t>
  </si>
  <si>
    <t>97.7 კვ.მ</t>
  </si>
  <si>
    <t>ფ/პ მიხეილ დვალი</t>
  </si>
  <si>
    <t>ქ. ზუგდიდი, მეუნარგიას ქ. 2</t>
  </si>
  <si>
    <t>43.31.49.490.01.501</t>
  </si>
  <si>
    <t>204.02 კვ.მ</t>
  </si>
  <si>
    <t>ფ/პ მადონა ციმინტია</t>
  </si>
  <si>
    <t>ქ. თელავი, წერეთლის ქ. 2</t>
  </si>
  <si>
    <t>53.20.37.151</t>
  </si>
  <si>
    <t>2020 წლის 20 თებერვლიდან 2020 წლის 30 ნოემბრის ჩათვლით</t>
  </si>
  <si>
    <t>შენობა 53.2 კვ.მ             ეზო 138 კვ.მ</t>
  </si>
  <si>
    <t>ფ/პ ჟუჟუნა გაფრინდაშვილი</t>
  </si>
  <si>
    <t>ქ. თბილისი, ცოტნე დადიანის 16/18</t>
  </si>
  <si>
    <t>01.12.12.037.013.01.02.006</t>
  </si>
  <si>
    <t>2020 წლის 1 მარტიდან 2020 წლის 30 ნოემბრის ჩათვლით</t>
  </si>
  <si>
    <t>70 კვ.მ</t>
  </si>
  <si>
    <t>01019003176</t>
  </si>
  <si>
    <t>ფ/პ ნუგზარ ვარსიმაშვილი</t>
  </si>
  <si>
    <t>ქ. თბილისი, ომარ ხიზანიშვილის 8</t>
  </si>
  <si>
    <t>01.11.12.018.158.01.01.013</t>
  </si>
  <si>
    <t>2020 წლის 10 თებერვლიდან 2020 წლის 30 ნოემბრის ჩათვლით</t>
  </si>
  <si>
    <t>169.34 კვ.მ</t>
  </si>
  <si>
    <t>01001009649</t>
  </si>
  <si>
    <t>ფ/პ დავით მოდებაძე</t>
  </si>
  <si>
    <t>ქ. თბილისი, ჯავახეთის 20-სა და 22-ის მიმდებარედ</t>
  </si>
  <si>
    <t>01.19.36.001.005</t>
  </si>
  <si>
    <t>93 კვ.მ</t>
  </si>
  <si>
    <t>01017000126</t>
  </si>
  <si>
    <t>ფ/პ მერი ყანჩაველი</t>
  </si>
  <si>
    <t>ქ. ბათუმი, ფარნავაზ მეფის ქ. N46</t>
  </si>
  <si>
    <t>05.22.33.019.01.50</t>
  </si>
  <si>
    <t>250.4 კვ.მ</t>
  </si>
  <si>
    <t>ფ/პ მარატი ჟღენტი</t>
  </si>
  <si>
    <t>ქ. თბილისი, გორგასლის ქუჩა 28-სა და 30-ის მიმდებარედ</t>
  </si>
  <si>
    <t>01.18.05.002.113</t>
  </si>
  <si>
    <t>93.45 კვ.მ</t>
  </si>
  <si>
    <t>შპს სითი კონსტრაქშენ ჯგუფი (მოსარგებლე ი/მ რუსუდან მიქიაშვილი 01015001045)</t>
  </si>
  <si>
    <t>ქ. ოზურგეთი, გაბრიელ ეპისკოპოსის ქ. 25</t>
  </si>
  <si>
    <t>26.26.46.023.01.501                     26.26.46.023.01.502</t>
  </si>
  <si>
    <t>2020 წლის 24 თებერვლიდან 2020 წლის 30 ნოემბრის ჩათვლით</t>
  </si>
  <si>
    <t>26 კვ.მ                              60 კვ.მ</t>
  </si>
  <si>
    <t>ფ/პ ალექსანდრე კიშინსკი</t>
  </si>
  <si>
    <t>ქ. გორი, ჭავჭავაძის ქ. 34</t>
  </si>
  <si>
    <t>66.45.24.210.01.502</t>
  </si>
  <si>
    <t>ფ/პ ემმა ჯანიაშვილი</t>
  </si>
  <si>
    <t>66.45.24.210.01.004</t>
  </si>
  <si>
    <t>45.6 კვ.მ</t>
  </si>
  <si>
    <t>ფ/პ თამაზ კლიმაშვილი</t>
  </si>
  <si>
    <t>ქ. თბილისი, ა. წერეთლის გამზ. 77</t>
  </si>
  <si>
    <t>01.13.06.004.014.01.501</t>
  </si>
  <si>
    <t>2020 წლის 4 მარტიდან 2020 წლის 30 ნოემბრის ჩათვლით</t>
  </si>
  <si>
    <t>126.16 კვ.მ</t>
  </si>
  <si>
    <t>01011089329</t>
  </si>
  <si>
    <t>ფ/პ ნინო გოზალიშვილი</t>
  </si>
  <si>
    <t>ქ. ჭიათურა, ქუთაისის ქ. 2</t>
  </si>
  <si>
    <t>38.10.36.07</t>
  </si>
  <si>
    <t>2020 წლის 10 მარტიდან 2020 წლის 30 ნოემბრის ჩათვლით</t>
  </si>
  <si>
    <t>159 კვ.მ</t>
  </si>
  <si>
    <t>ი/მ ნინო ბარათაშვილი</t>
  </si>
  <si>
    <t>ქ. ბათუმი, ფრიდონ ხალვაშის გამზ. 69ა</t>
  </si>
  <si>
    <t>05.31.07.407.01.501.004</t>
  </si>
  <si>
    <t>2020 წლის 1 ივნისიდან 2020 წლის 30 ნოემბრის ჩათვლით</t>
  </si>
  <si>
    <t>59.5 კვ.მ</t>
  </si>
  <si>
    <t>ფ/პ ინეზი გორგოშაძე</t>
  </si>
  <si>
    <t>ქ. ახალციხე, დიდიმაშვილის ქ. 14</t>
  </si>
  <si>
    <t>62.09.21.007</t>
  </si>
  <si>
    <t>235 კვ.მ</t>
  </si>
  <si>
    <t>ფ/პ სირანუშ გევორქიანი</t>
  </si>
  <si>
    <t>ქ. რუსთავი, მესხიშვილის ქ. 4</t>
  </si>
  <si>
    <t>02.03.02.995</t>
  </si>
  <si>
    <t>94.4 კვ.მ</t>
  </si>
  <si>
    <t>ფ/პ პაატა კვარაცხელია</t>
  </si>
  <si>
    <t>ქ. გარდაბანი, აღმაშენებლის ქ. 40</t>
  </si>
  <si>
    <t>60 კვ.მ</t>
  </si>
  <si>
    <t>ფ/პ ოფელია იუსუბოვა</t>
  </si>
  <si>
    <t>ქ. თბილისი, წმინდა ქეთვან დედოფლის გამზ. 82</t>
  </si>
  <si>
    <t>01.17.13.033.006.01.034</t>
  </si>
  <si>
    <t>102 კვ.მ</t>
  </si>
  <si>
    <t>01024010332</t>
  </si>
  <si>
    <t>ფ/პ რაინდი მგელაძე</t>
  </si>
  <si>
    <t>ქ. გურჯაანი, ნონეშვილის ქ. 3</t>
  </si>
  <si>
    <t>51.01.10.611.01.502</t>
  </si>
  <si>
    <t>2020 წლის 15 ივნისიდან 2020 წლის 30 ნოემბრის ჩათვლით</t>
  </si>
  <si>
    <t>142.3 კვ.მ</t>
  </si>
  <si>
    <t>ფ/პ ხვთისავარი მჭედლიშვილი</t>
  </si>
  <si>
    <t>ქ. მარნეული, ჩოლოყაშვილის ქ. 2ბ</t>
  </si>
  <si>
    <t>83.02.23.941</t>
  </si>
  <si>
    <t>2020 წლის 20 ივნისიდან 2021 წლის 13 მაისის ჩათვლით</t>
  </si>
  <si>
    <t>337 კვ.მ</t>
  </si>
  <si>
    <t>ფ/პ ხატირა გუსეინოვა</t>
  </si>
  <si>
    <t>ქ. ხაშური, რუსთაველის ქ. 33</t>
  </si>
  <si>
    <t>69.08.59.029</t>
  </si>
  <si>
    <t>140 კვ.მ</t>
  </si>
  <si>
    <t>ფ/პ ლევან ჭიპაშვილი</t>
  </si>
  <si>
    <t>ქ. ზესტაფონი, აღმაშენებლის ქ. 43</t>
  </si>
  <si>
    <t>32.10.37.508.01.014</t>
  </si>
  <si>
    <t>79 კვ.მ</t>
  </si>
  <si>
    <t>ი/მ ნუგზარ ნადირაძე</t>
  </si>
  <si>
    <t>ქ. ჩოხატაური, დუმბაძის ქ. 12</t>
  </si>
  <si>
    <t>28.01.22.339</t>
  </si>
  <si>
    <t>2020 წლის 07 ივლისიდან 2020 წლის 30 ივნისის ჩათვლით</t>
  </si>
  <si>
    <t>49.9 კვ.მ</t>
  </si>
  <si>
    <t>441995904</t>
  </si>
  <si>
    <t>შპს დონა</t>
  </si>
  <si>
    <t>მესტიის რ-ნი, დავა მესტია, ბეთლემის ქ. 15</t>
  </si>
  <si>
    <t>42.06.38044</t>
  </si>
  <si>
    <t>2020 წლის 09 ივლისიდან 2020 წლის 30 ნოემბრის ჩათვლით</t>
  </si>
  <si>
    <t>100 კვ.მ</t>
  </si>
  <si>
    <t>01015020762</t>
  </si>
  <si>
    <t>ფ/პ ვლადიმერ ჟორჟოლიანი</t>
  </si>
  <si>
    <t>ქ. სენაკი, ახალგაზრდობის ხეივანი 3</t>
  </si>
  <si>
    <t>44.01.31.746</t>
  </si>
  <si>
    <t>2020 წლის 14 ივლისიდან 2020 წლის 30 ნოემბრის ჩათვლით</t>
  </si>
  <si>
    <t>39001005774</t>
  </si>
  <si>
    <t>ფ/პ ნინო სამუშია</t>
  </si>
  <si>
    <t>ქ. ბოლნისი, ს.ს. ორბელიანის 105</t>
  </si>
  <si>
    <t>80.06.67.090</t>
  </si>
  <si>
    <t>170 კვ.მ</t>
  </si>
  <si>
    <t>10001042444</t>
  </si>
  <si>
    <t>ფ/პ ზოია საბანაძე</t>
  </si>
  <si>
    <t>ქ. თერჯოლა, რუსთაველის ქ. 68</t>
  </si>
  <si>
    <t>33.09.33.045</t>
  </si>
  <si>
    <t>85 კვ.მ</t>
  </si>
  <si>
    <t>21001008134</t>
  </si>
  <si>
    <t>ფ/პ სოსო ცქიფურაშვილი</t>
  </si>
  <si>
    <t>ქ. კასპი, გიორგი სააკაძის ქ. 92</t>
  </si>
  <si>
    <t>67.01.35.551</t>
  </si>
  <si>
    <t>2020 წლის 01 ივლისიდან 2020 წლის 30 ნოემბრის ჩათვლით</t>
  </si>
  <si>
    <t>48.8 კვ.მ</t>
  </si>
  <si>
    <t>24001002771</t>
  </si>
  <si>
    <t>ფ/პ გივი ივანიშვილი</t>
  </si>
  <si>
    <t>2020 წლის 21 ივლისიდან 2020 წლის 30 ნოემბრის ჩათვლით</t>
  </si>
  <si>
    <t>იჯარა - ახმეტა</t>
  </si>
  <si>
    <t>50.04.43.106.01.504</t>
  </si>
  <si>
    <t>2020 წლის 11 ივლისიდან 2020 წლის 30 ნოემბრის ჩათვლით</t>
  </si>
  <si>
    <t>43.7 კვ.მ</t>
  </si>
  <si>
    <t>08001025024</t>
  </si>
  <si>
    <t>ფ/პ მარინე იდიძე</t>
  </si>
  <si>
    <t>ქ. წალენჯიხა, 9 აპრილის ქ. 8</t>
  </si>
  <si>
    <t>47.11.43.351</t>
  </si>
  <si>
    <t>2020 წლის 15 ივლისიდან 2020 წლის 30 ნოემბრის ჩათვლით</t>
  </si>
  <si>
    <t>51001004912</t>
  </si>
  <si>
    <t>ფ/პ მაია მაღლაკელიძე</t>
  </si>
  <si>
    <t>ქ. დედოფლისწყარო, რუსთაველის ქ. 44, კორპ. 44</t>
  </si>
  <si>
    <t>52.08.06.058.01.501</t>
  </si>
  <si>
    <t>2020 წლის 17 ივლისიდან 2020 წლის 30 ნოემბრის ჩათვლით</t>
  </si>
  <si>
    <t>43 კვ.მ</t>
  </si>
  <si>
    <t>14001012730</t>
  </si>
  <si>
    <t>ფ/პ ლელა ახალაური</t>
  </si>
  <si>
    <t>ქ. ამბროლაური, კოსტავას ქ. 2</t>
  </si>
  <si>
    <t>86.19.27.038.01.501</t>
  </si>
  <si>
    <t>40.2 კვ.მ</t>
  </si>
  <si>
    <t>04001001921</t>
  </si>
  <si>
    <t>ფ/პ იამზე ლობჯანიძე</t>
  </si>
  <si>
    <t>ქ. დმანისი, 9 აპრილის ქ. 70</t>
  </si>
  <si>
    <t>82.01.46.380</t>
  </si>
  <si>
    <t>2020 წლის 20 ივლისიდან 2020 წლის 30 ნოემბრის ჩათვლით</t>
  </si>
  <si>
    <t>240 კვ.მ</t>
  </si>
  <si>
    <t>P4131233</t>
  </si>
  <si>
    <t>ფ/პ აზიზბეი მუსაევი</t>
  </si>
  <si>
    <t>დაბა ხარაგაული, სოლომონ მეფის ქ. 17</t>
  </si>
  <si>
    <t>36.01.33.195</t>
  </si>
  <si>
    <t>204533175</t>
  </si>
  <si>
    <t>შპს უღელტეხილი</t>
  </si>
  <si>
    <t>ქ. აბაშა, თავისუფლების ქ. 64</t>
  </si>
  <si>
    <t>40.01.34.380.01.501</t>
  </si>
  <si>
    <t>84.60 კვ.მ</t>
  </si>
  <si>
    <t>02001020405</t>
  </si>
  <si>
    <t>ფ/პ ირაკლი გაბელია</t>
  </si>
  <si>
    <t>ქ. ცაგერი, ნინოშვილის ქ. 48</t>
  </si>
  <si>
    <t>89.03.22.011</t>
  </si>
  <si>
    <t>120 კვ.მ</t>
  </si>
  <si>
    <t>10001006042</t>
  </si>
  <si>
    <t>ფ/პ გოგიტა ახვლედიანი</t>
  </si>
  <si>
    <t>ქ. ტყიბული, კ. გამსახურდიას ქ. 19</t>
  </si>
  <si>
    <t>39.01.03.002.01.502</t>
  </si>
  <si>
    <t>32.42 კვ.მ</t>
  </si>
  <si>
    <t>41001010112</t>
  </si>
  <si>
    <t>ფ/პ მედეა ჭედილაშვილი</t>
  </si>
  <si>
    <t>ქ. მარტვილი, რუსთაველის ქ. 10</t>
  </si>
  <si>
    <t>41.09.32.373.01.508</t>
  </si>
  <si>
    <t>2020 წლის 13 ივლისიდან 2020 წლის 30 ნოემბრის ჩათვლით</t>
  </si>
  <si>
    <t>01001054698</t>
  </si>
  <si>
    <t>ფ/პ ნანი მამარდაშვილი</t>
  </si>
  <si>
    <t>ქ. ფოთი, დავით აღმაშენებლის ქ. 2</t>
  </si>
  <si>
    <t>04.01.11.160.01.030</t>
  </si>
  <si>
    <t>80 კვ.მ</t>
  </si>
  <si>
    <t>42001005438</t>
  </si>
  <si>
    <t>ფ/პ მირანდა სვანაძე</t>
  </si>
  <si>
    <t>ქ. ლანჩხუთი, თავისუფლების ქ. 26</t>
  </si>
  <si>
    <t>27.06.56.153</t>
  </si>
  <si>
    <t>2020 წლის 07 ივლისიდან 2021 წლის 01 ივნისის ჩათვლით</t>
  </si>
  <si>
    <t>56.4 კვ.მ</t>
  </si>
  <si>
    <t>26001002802</t>
  </si>
  <si>
    <t>ფ/პ დავით ძიძიგური</t>
  </si>
  <si>
    <t>ქ. ყაზბეგში, დაბა სტეფანწმინდა, ალ. ყაზბეგის 42</t>
  </si>
  <si>
    <t>74.01.13.124</t>
  </si>
  <si>
    <t>50 კვ.მ</t>
  </si>
  <si>
    <t>01024027007</t>
  </si>
  <si>
    <t>ფ/პ დავით ქირიკაშვილი</t>
  </si>
  <si>
    <t>ქ. მცხეთა, სამხედროს ქ, უსინათლოთა საზ. საცხ. კორპუსის მიმდებარედ</t>
  </si>
  <si>
    <t>72.07.04.940.01.502</t>
  </si>
  <si>
    <t>74.38 კვ.მ</t>
  </si>
  <si>
    <t>ფ/პ რაისა ზურაბიანი</t>
  </si>
  <si>
    <t>ქ. დუშეთი, კოსტავას ქ. 29</t>
  </si>
  <si>
    <t>71.51.02.829.01.001</t>
  </si>
  <si>
    <t>16001004933</t>
  </si>
  <si>
    <t>ფ/პ იზაბელა წვერაძე</t>
  </si>
  <si>
    <t>ქობულეთი, დ. აღმაშენებლის გამზ. 128</t>
  </si>
  <si>
    <t>20.42.06.100</t>
  </si>
  <si>
    <t>61001001120</t>
  </si>
  <si>
    <t>ი/მ მამუკა კაიკაციშვილი</t>
  </si>
  <si>
    <t>ქედის რ-ნი, დაბა ქედა, აღმაშენებლის ქ. 8</t>
  </si>
  <si>
    <t>21.03.34.038.01.504</t>
  </si>
  <si>
    <t>17.2 კვ.მ</t>
  </si>
  <si>
    <t>61008003645</t>
  </si>
  <si>
    <t>ფ/პ ზურაბ ნაკაშიძე</t>
  </si>
  <si>
    <t>შუახევის მუნიციპალიტეტი, ადმინისტრაციული ერთეული შუახევი, ბლოკი N087, ნაკვეთი N003</t>
  </si>
  <si>
    <t>24.02.32.087.003</t>
  </si>
  <si>
    <t>170.32 კვ.მ</t>
  </si>
  <si>
    <t>610010013456</t>
  </si>
  <si>
    <t>ი/მ გულნაზ დავითაძე</t>
  </si>
  <si>
    <t>ხულოს რ-ნი, დაბა ხულო, ჭავჭავაძის ქუჩა</t>
  </si>
  <si>
    <t>23.11.31.164</t>
  </si>
  <si>
    <t>61009002396</t>
  </si>
  <si>
    <t>ფ/პ თემურ აბაშიძე</t>
  </si>
  <si>
    <t>ქ. სამტრედია, ჭავჭავაძის ქ. 1</t>
  </si>
  <si>
    <t>34.08.56.070</t>
  </si>
  <si>
    <t>2020 წლის 07 ივლისიდან 2020 წლის 30 ნოემბრამდე</t>
  </si>
  <si>
    <t>120 კვმ</t>
  </si>
  <si>
    <t>37001032882</t>
  </si>
  <si>
    <t>ფ/პ ლამარა ყლაჯეიშვილი</t>
  </si>
  <si>
    <t>ქ. ყვარელი, ჭავჭავაძის N111</t>
  </si>
  <si>
    <t>57.06.54.521</t>
  </si>
  <si>
    <t>2020 წლის 01 აგვისტოდან 2020 წლის 30 ნოემბრამდე</t>
  </si>
  <si>
    <t>45001001986</t>
  </si>
  <si>
    <t>ფ/პ გიორგი ბუჯიაშვილი</t>
  </si>
  <si>
    <t>ქ. ბორჯომი, კოსტავას N2</t>
  </si>
  <si>
    <t>64.03.14.008.01.520</t>
  </si>
  <si>
    <t>2020 წლის 04 აგვისტოდან 2020 წლის 30 ნოემბრის ჩათვლით</t>
  </si>
  <si>
    <t>47.6 კვ.მ</t>
  </si>
  <si>
    <t>11001001217</t>
  </si>
  <si>
    <t>ფ/პ დავით ყავრელიშვილი</t>
  </si>
  <si>
    <t>ქ. ბათუმი, ფარნავაზ მეფის ქუჩა N135</t>
  </si>
  <si>
    <t>05.03.19.005.01.503</t>
  </si>
  <si>
    <t>2020 წლის 01 აგვისტოდან 2020 წლის 30 ნოემბრის ჩათვლით</t>
  </si>
  <si>
    <t>145.45 კვ.მ</t>
  </si>
  <si>
    <t>729245230</t>
  </si>
  <si>
    <t>ფ/პ ბელა ბალაევა</t>
  </si>
  <si>
    <t>ქ. საგარეჯო, ეკერლე მეორის ქ. N101</t>
  </si>
  <si>
    <t>55.12.52.416</t>
  </si>
  <si>
    <t>2020 წლის 01 აგვისტოდან 2021 წლის 01 დეკემბრის ჩათვლით</t>
  </si>
  <si>
    <t>01012020347</t>
  </si>
  <si>
    <t>ფ/პ თინა მღებრიშვილი</t>
  </si>
  <si>
    <t>ქ. ბაღდათი, წერეთლის N6</t>
  </si>
  <si>
    <t>30.11.33.186.01.500</t>
  </si>
  <si>
    <t>2020 წლის 05 აგვისტოდან 2020 წლის 30 ნოემბრის ჩათვლით</t>
  </si>
  <si>
    <t>50.6 კვ.მ</t>
  </si>
  <si>
    <t>09001000474</t>
  </si>
  <si>
    <t>ფ/პ ლალი ქოჩიაშვილი</t>
  </si>
  <si>
    <t>ქ. ლაგოდეხი, კოსტავას ქ. N14</t>
  </si>
  <si>
    <t>54.01.14.249.01.503</t>
  </si>
  <si>
    <t>2020 წლის 15 აგვისტოდან 2020 წლის 30 ნოემბრის ჩათვლით</t>
  </si>
  <si>
    <t>51.8 კვ.მ</t>
  </si>
  <si>
    <t>25001003199</t>
  </si>
  <si>
    <t>ფ/პ გიორგი ბოკერია</t>
  </si>
  <si>
    <t>ქ. ვანი, 26 მაისის ქ. N14</t>
  </si>
  <si>
    <t>31.01.29.022</t>
  </si>
  <si>
    <t>2020 წლის 13 აგვისტოდან 2020 წლის 30 ნოემბრის ჩათვლით</t>
  </si>
  <si>
    <t>40 კვ.მ</t>
  </si>
  <si>
    <t>17001002801</t>
  </si>
  <si>
    <t>ფ/პ თამარ ორმოცაძე</t>
  </si>
  <si>
    <t>ქ. ხონი, თავისუფლების მოედანი N1</t>
  </si>
  <si>
    <t>37.07.38.177.01.505</t>
  </si>
  <si>
    <t>2020 წლის 01 აგვისტოდან 2020 წლის 1 დეკემბრის ჩათვლით</t>
  </si>
  <si>
    <t>65 კვ.მ</t>
  </si>
  <si>
    <t>55001021867</t>
  </si>
  <si>
    <t>ფ/პ თინათინი საღარეიშვილი</t>
  </si>
  <si>
    <t>ქ. ნინოწმინდა, თავისუფლების ქ. N11</t>
  </si>
  <si>
    <t>65.12.34.044.02.512</t>
  </si>
  <si>
    <t>2020 წლის 18 აგვისტოდან 2020 წლის 30 ნოემბრის ჩათვლით</t>
  </si>
  <si>
    <t>141 კვ.მ</t>
  </si>
  <si>
    <t>32001002270</t>
  </si>
  <si>
    <t>ფ/პ ნოდარ ბდოიან</t>
  </si>
  <si>
    <t>დაბა ჩხოროწყუ, ჭავჭავაძის ქ. N7</t>
  </si>
  <si>
    <t>46.02.01.746.01.504</t>
  </si>
  <si>
    <t>48001002187</t>
  </si>
  <si>
    <t>ფ/პ ავთანდილ ჭანტურია</t>
  </si>
  <si>
    <t>დაბა ადიგენი, არტემ ბალახიშვილის ქ. N10</t>
  </si>
  <si>
    <t>61.05.21.165</t>
  </si>
  <si>
    <t>2020 წლის 09 აგვისტოდან 2020 წლის 30 ნოემბრის ჩათვლით</t>
  </si>
  <si>
    <t>59.1 კვ.მ</t>
  </si>
  <si>
    <t>03001018764</t>
  </si>
  <si>
    <t>ფ/პ ნინო ფარულავა</t>
  </si>
  <si>
    <t>დაბა ასპინძა, ვარძიის ქ. N78</t>
  </si>
  <si>
    <t>60.01.33.116</t>
  </si>
  <si>
    <t>2020 წლის 10 აგვისტოდან 2020 წლის 30 ნოემბრის ჩათვლით</t>
  </si>
  <si>
    <t>223098181</t>
  </si>
  <si>
    <t>შპს სამცხე</t>
  </si>
  <si>
    <t>დაბა ლენტეხი, თამარ მეფის ქ. N12</t>
  </si>
  <si>
    <t>87.04.24.207</t>
  </si>
  <si>
    <t>45 კვ.მ</t>
  </si>
  <si>
    <t xml:space="preserve">27001007573 </t>
  </si>
  <si>
    <t>ფ/პ შერმადინ ბენდელიანი</t>
  </si>
  <si>
    <t>ქ. წალკა, ათენის ქ. N40</t>
  </si>
  <si>
    <t>85.21.25.455</t>
  </si>
  <si>
    <t>2020 წლის 25 აგვისტოდან 2020 წლის 30 ნოემბრის ჩათვლით</t>
  </si>
  <si>
    <t>52001024843</t>
  </si>
  <si>
    <t>ფ/პ სოფიკო ზოიძე</t>
  </si>
  <si>
    <t>ქ. ქარელი, ყაზბეგის ქ. N34</t>
  </si>
  <si>
    <t>68.10.42.044</t>
  </si>
  <si>
    <t>63.75 კვ.მ</t>
  </si>
  <si>
    <t>43001004427</t>
  </si>
  <si>
    <t>ფ/პ ლევან მახარაშვილი</t>
  </si>
  <si>
    <t xml:space="preserve">ქ. ხობი, ცოდნე დადიანის N181 </t>
  </si>
  <si>
    <t>45.21.25.309.01.510</t>
  </si>
  <si>
    <t xml:space="preserve">444548152 </t>
  </si>
  <si>
    <t>შპს ელია</t>
  </si>
  <si>
    <t>მიკროავტობუსი</t>
  </si>
  <si>
    <t>Ford</t>
  </si>
  <si>
    <t>Transit</t>
  </si>
  <si>
    <t>IC846II</t>
  </si>
  <si>
    <t>2020 წლის 1 თებერვალი</t>
  </si>
  <si>
    <t>01024019877</t>
  </si>
  <si>
    <t>მამუკა მაისურაძე</t>
  </si>
  <si>
    <t>IC831II</t>
  </si>
  <si>
    <t>ფულადი შემოწირულობა</t>
  </si>
  <si>
    <t>01024073875</t>
  </si>
  <si>
    <t>01006006283</t>
  </si>
  <si>
    <t>01006015324</t>
  </si>
  <si>
    <t>01019050066</t>
  </si>
  <si>
    <t>01008063126</t>
  </si>
  <si>
    <t>01031001125</t>
  </si>
  <si>
    <t>01017013873</t>
  </si>
  <si>
    <t>60001027687</t>
  </si>
  <si>
    <t>GE40TB7771245061100015</t>
  </si>
  <si>
    <t>GE83TB7332645066300001</t>
  </si>
  <si>
    <t>კობა ჯლანტიაშვილი</t>
  </si>
  <si>
    <t>გიგლა მიქაუტაძე</t>
  </si>
  <si>
    <t>არაფულადი შემოწირულობა</t>
  </si>
  <si>
    <t>მოქალაქეთა პოლიტიკური გაერთიანება „ლელო საქართველოსთვის“</t>
  </si>
  <si>
    <t>60001024585</t>
  </si>
  <si>
    <t>01024040246</t>
  </si>
  <si>
    <t>01019058718</t>
  </si>
  <si>
    <t>01024024479</t>
  </si>
  <si>
    <t>01031000468</t>
  </si>
  <si>
    <t>01008022728</t>
  </si>
  <si>
    <t>01005036659</t>
  </si>
  <si>
    <t>01020014376</t>
  </si>
  <si>
    <t>35001040016</t>
  </si>
  <si>
    <t>38001042854</t>
  </si>
  <si>
    <t>01017012416</t>
  </si>
  <si>
    <t>01017001206</t>
  </si>
  <si>
    <t>01002024432</t>
  </si>
  <si>
    <t>01001037011</t>
  </si>
  <si>
    <t>01001025380</t>
  </si>
  <si>
    <t>01005043286</t>
  </si>
  <si>
    <t>01001056530</t>
  </si>
  <si>
    <t>01001101723</t>
  </si>
  <si>
    <t>01008054404</t>
  </si>
  <si>
    <t>01024090852</t>
  </si>
  <si>
    <t>01007015417</t>
  </si>
  <si>
    <t>01005026900</t>
  </si>
  <si>
    <t>01001025940</t>
  </si>
  <si>
    <t>01008005059</t>
  </si>
  <si>
    <t>12001024436</t>
  </si>
  <si>
    <t>01023004888</t>
  </si>
  <si>
    <t>01013031661</t>
  </si>
  <si>
    <t>01017049855</t>
  </si>
  <si>
    <t>01005031411</t>
  </si>
  <si>
    <t>01009017300</t>
  </si>
  <si>
    <t>01009022304</t>
  </si>
  <si>
    <t>31001057062</t>
  </si>
  <si>
    <t>37001003790</t>
  </si>
  <si>
    <t>01003011739</t>
  </si>
  <si>
    <t>01019086563</t>
  </si>
  <si>
    <t>16001007782</t>
  </si>
  <si>
    <t>15001006344</t>
  </si>
  <si>
    <t>01006003783</t>
  </si>
  <si>
    <t>19001038587</t>
  </si>
  <si>
    <t>19001002785</t>
  </si>
  <si>
    <t>19001021318</t>
  </si>
  <si>
    <t>42001006401</t>
  </si>
  <si>
    <t>60002005490</t>
  </si>
  <si>
    <t>60002017019</t>
  </si>
  <si>
    <t>60002016721</t>
  </si>
  <si>
    <t>59001013874</t>
  </si>
  <si>
    <t>59001028152</t>
  </si>
  <si>
    <t>59001121218</t>
  </si>
  <si>
    <t>01010008122</t>
  </si>
  <si>
    <t>08001010756</t>
  </si>
  <si>
    <t>08001009812</t>
  </si>
  <si>
    <t>08001036210</t>
  </si>
  <si>
    <t>01003015933</t>
  </si>
  <si>
    <t>56001002728</t>
  </si>
  <si>
    <t>56001023741</t>
  </si>
  <si>
    <t>56001023361</t>
  </si>
  <si>
    <t>36001044535</t>
  </si>
  <si>
    <t>01011019534</t>
  </si>
  <si>
    <t>13001027008</t>
  </si>
  <si>
    <t>13001063649</t>
  </si>
  <si>
    <t>01003016286</t>
  </si>
  <si>
    <t>01023007693</t>
  </si>
  <si>
    <t>01001067864</t>
  </si>
  <si>
    <t>01018001399</t>
  </si>
  <si>
    <t>01017005617</t>
  </si>
  <si>
    <t>01031005565</t>
  </si>
  <si>
    <t>01008016019</t>
  </si>
  <si>
    <t>59002004873</t>
  </si>
  <si>
    <t>01011075330</t>
  </si>
  <si>
    <t>01030005937</t>
  </si>
  <si>
    <t>01005042685</t>
  </si>
  <si>
    <t>01011072093</t>
  </si>
  <si>
    <t>01017003491</t>
  </si>
  <si>
    <t>01016004041</t>
  </si>
  <si>
    <t>01024007911</t>
  </si>
  <si>
    <t>01015021207</t>
  </si>
  <si>
    <t>01009017629</t>
  </si>
  <si>
    <t>01019083544</t>
  </si>
  <si>
    <t>33001079235</t>
  </si>
  <si>
    <t>01006005179</t>
  </si>
  <si>
    <t>01005000193</t>
  </si>
  <si>
    <t>01025017551</t>
  </si>
  <si>
    <t>01026000602</t>
  </si>
  <si>
    <t>01010010162</t>
  </si>
  <si>
    <t>01026007215</t>
  </si>
  <si>
    <t>25001024778</t>
  </si>
  <si>
    <t>01009005250</t>
  </si>
  <si>
    <t>01029005266</t>
  </si>
  <si>
    <t>62006044742</t>
  </si>
  <si>
    <t>01027063860</t>
  </si>
  <si>
    <t>01027030361</t>
  </si>
  <si>
    <t>12001071169</t>
  </si>
  <si>
    <t>01015016405</t>
  </si>
  <si>
    <t>01030006590</t>
  </si>
  <si>
    <t>01015022637</t>
  </si>
  <si>
    <t>01015026011</t>
  </si>
  <si>
    <t>01025005794</t>
  </si>
  <si>
    <t>01027047996</t>
  </si>
  <si>
    <t>01006000509</t>
  </si>
  <si>
    <t>01005025079</t>
  </si>
  <si>
    <t>01011027430</t>
  </si>
  <si>
    <t>61001010847</t>
  </si>
  <si>
    <t>61007006378</t>
  </si>
  <si>
    <t>61001032895</t>
  </si>
  <si>
    <t>01005020263</t>
  </si>
  <si>
    <t>61001017819</t>
  </si>
  <si>
    <t>61010000331</t>
  </si>
  <si>
    <t>61010006913</t>
  </si>
  <si>
    <t>61010003221</t>
  </si>
  <si>
    <t>01036001074</t>
  </si>
  <si>
    <t>01019077996</t>
  </si>
  <si>
    <t>04001002231</t>
  </si>
  <si>
    <t>04001013360</t>
  </si>
  <si>
    <t>04001004224</t>
  </si>
  <si>
    <t>04001013401</t>
  </si>
  <si>
    <t>03001000460</t>
  </si>
  <si>
    <t>03001019549</t>
  </si>
  <si>
    <t>03001017787</t>
  </si>
  <si>
    <t>01003008925</t>
  </si>
  <si>
    <t>02001000077</t>
  </si>
  <si>
    <t>02001023009</t>
  </si>
  <si>
    <t>29001001578</t>
  </si>
  <si>
    <t>01027057490</t>
  </si>
  <si>
    <t>01008018763</t>
  </si>
  <si>
    <t>48001004940</t>
  </si>
  <si>
    <t>48001003191</t>
  </si>
  <si>
    <t>58001004268</t>
  </si>
  <si>
    <t>58001007601</t>
  </si>
  <si>
    <t>35001127300</t>
  </si>
  <si>
    <t>35001118947</t>
  </si>
  <si>
    <t>35001038981</t>
  </si>
  <si>
    <t>30001008795</t>
  </si>
  <si>
    <t>61001004527</t>
  </si>
  <si>
    <t>09001005756</t>
  </si>
  <si>
    <t>09001004655</t>
  </si>
  <si>
    <t>02001021041</t>
  </si>
  <si>
    <t>01024008657</t>
  </si>
  <si>
    <t>01006001155</t>
  </si>
  <si>
    <t>05001002360</t>
  </si>
  <si>
    <t>05001000333</t>
  </si>
  <si>
    <t>05001003084</t>
  </si>
  <si>
    <t>61002005632</t>
  </si>
  <si>
    <t>61002002519</t>
  </si>
  <si>
    <t>01005030088</t>
  </si>
  <si>
    <t>24001019848</t>
  </si>
  <si>
    <t>01027087456</t>
  </si>
  <si>
    <t>55001026653</t>
  </si>
  <si>
    <t>07001015999</t>
  </si>
  <si>
    <t>07001052376</t>
  </si>
  <si>
    <t>07001021520</t>
  </si>
  <si>
    <t>07001043626</t>
  </si>
  <si>
    <t>01010002624</t>
  </si>
  <si>
    <t>01013028478</t>
  </si>
  <si>
    <t>მომსახურება</t>
  </si>
  <si>
    <t>ავტობუსი</t>
  </si>
  <si>
    <t>VI105PT</t>
  </si>
  <si>
    <t>400208565</t>
  </si>
  <si>
    <t>შპს ვიპ ტური</t>
  </si>
  <si>
    <t>2020 წლის 8 სექტემბრიდან</t>
  </si>
  <si>
    <t>Setra</t>
  </si>
  <si>
    <t>S315HDH2</t>
  </si>
  <si>
    <t>სატრანსპორტო მომსახურება</t>
  </si>
  <si>
    <t>1.2.15.3</t>
  </si>
  <si>
    <t>1.2.15.4</t>
  </si>
  <si>
    <t>1.2.15.5</t>
  </si>
  <si>
    <t>1.2.15.6</t>
  </si>
  <si>
    <t>1.2.15.7</t>
  </si>
  <si>
    <t>მედია მონიტორინგი</t>
  </si>
  <si>
    <t>ბეჭდური რეკლამი ხარჯი</t>
  </si>
  <si>
    <t>ლელო საქართველოსთვის</t>
  </si>
  <si>
    <t>ინტერნეტ-რეკლამს ხრჯი</t>
  </si>
  <si>
    <t>შპს პრინტარეა</t>
  </si>
  <si>
    <t>შპს გამომცემლობა კოლორი</t>
  </si>
  <si>
    <t>ბრენდირებული აქსესუარებით რკლამის ხარჯი</t>
  </si>
  <si>
    <t>შპს ბიგბორდი</t>
  </si>
  <si>
    <t>შპს სტილი</t>
  </si>
  <si>
    <t>შპს მონიტორ ედს</t>
  </si>
  <si>
    <t>ბილბორდი</t>
  </si>
  <si>
    <t>ქუჩაში დამონტაჟებული ეკრანი</t>
  </si>
  <si>
    <t>შპს ალმა</t>
  </si>
  <si>
    <t>შპს პოლიპრინტი</t>
  </si>
  <si>
    <t>Facebook</t>
  </si>
  <si>
    <t>სიღნაღი, ქ. წნორი, რუსთაველის ქუჩა № 37</t>
  </si>
  <si>
    <t>56.04.51.410</t>
  </si>
  <si>
    <t>2020 წლის 01 სექტემბრიდან 2020 წლის 30 ნოემბრის ჩათვლით</t>
  </si>
  <si>
    <t>62.00 კვ.მ</t>
  </si>
  <si>
    <t>01015000834</t>
  </si>
  <si>
    <t>ფ/პ ნიაზი ნატროშვილი</t>
  </si>
  <si>
    <t>35.01.45.082</t>
  </si>
  <si>
    <t>100.00 კვ.მ</t>
  </si>
  <si>
    <t>ფ/პ ირაკლი კურტანიძე</t>
  </si>
  <si>
    <t>84.01.38.153</t>
  </si>
  <si>
    <t>2020 წლის 01 სექტემბრიდან 2020 წლის 30 ნოემბრამდე</t>
  </si>
  <si>
    <t>01016003038</t>
  </si>
  <si>
    <t>ქ. თბილისი, ვ. აბაშიძის № 4</t>
  </si>
  <si>
    <t>01.15.04.016.003.02.500</t>
  </si>
  <si>
    <t>164.93 კვ. მ და 108.61 კვ.მ მანსარდა</t>
  </si>
  <si>
    <t>01017019942</t>
  </si>
  <si>
    <t>ი/მ ლამზირა შამფრიანი</t>
  </si>
  <si>
    <t>01.20.01.090.058.01.504</t>
  </si>
  <si>
    <t>2020 წლის 09 სექტემბრიდან 2020 წლის 30 ნოემბრის ჩათვლით</t>
  </si>
  <si>
    <t>01035000565</t>
  </si>
  <si>
    <t>ფ/პ მარინა ჩოხელი</t>
  </si>
  <si>
    <t>01.10.13.015.029.01.523</t>
  </si>
  <si>
    <t>ფ/პ ელგუჯა ხოტენაშვილი</t>
  </si>
  <si>
    <t>60001004740</t>
  </si>
  <si>
    <t>ქ. თეთრიწყარო, კოსტავას ქუჩა №1</t>
  </si>
  <si>
    <t>ქ. საჩხერე, ივანე გომართელის ქუჩა</t>
  </si>
  <si>
    <t>60.00 კვ.მ</t>
  </si>
  <si>
    <t>ფ/პ მზია ლობჟანიძე</t>
  </si>
  <si>
    <t>2020 წლის 01 სექტემბრიდან 2020 წლის 31 ოქტომბრის ჩათვლით</t>
  </si>
  <si>
    <t>ქ. თბილისი, დაბა წყნეთი, დ. აღმაშენებლის (ყოფილი ოქტომბრის № 37) №2ა</t>
  </si>
  <si>
    <t>10 კვ.მ</t>
  </si>
  <si>
    <t>ქ. თბილისი, ჟ. შარტავას (ყოფ. ანაგის) № 35/37</t>
  </si>
  <si>
    <t>ქ. თბილისი, ვაგზლის მოედანი N2, ცენტრრალური რკინიგზის ვაგზლის შენობა, მე-5 სართულზე</t>
  </si>
  <si>
    <t>210 კვ.მ</t>
  </si>
  <si>
    <t>2020 წლის 16 სექტემბრიდან 2020 წლის 16 ნოემბრამდე</t>
  </si>
  <si>
    <t>205129653</t>
  </si>
  <si>
    <t>01030009526</t>
  </si>
  <si>
    <t>01009008232</t>
  </si>
  <si>
    <t>68 კვ.მ</t>
  </si>
  <si>
    <t>01.10.13.015.029.01.549</t>
  </si>
  <si>
    <t>01024027975</t>
  </si>
  <si>
    <t>ფ/პ ნანა დევიძე</t>
  </si>
  <si>
    <t>ფ/პ თამარ დევიძე</t>
  </si>
  <si>
    <t>01.10.13.015.029.01.524; 01.10.13.015.029.01.679</t>
  </si>
  <si>
    <t>32 კვ.მ                      148 კვ.მ</t>
  </si>
  <si>
    <t>ი/მ ზვიად ჯაბანიშვილი</t>
  </si>
  <si>
    <t>73.05.35.064</t>
  </si>
  <si>
    <t>2020 წლის 04 სექტემბრიდან 2020 წლის 30 ნოემბრის ჩათვლით</t>
  </si>
  <si>
    <t>143 კვ.მ</t>
  </si>
  <si>
    <t>23001004131</t>
  </si>
  <si>
    <t xml:space="preserve">დაბა თიანეთი, 9 აპრილის ქუჩა #21 </t>
  </si>
  <si>
    <t>ფ/პ გაიანე ბარსეღიან</t>
  </si>
  <si>
    <t>63.18.34.225</t>
  </si>
  <si>
    <t xml:space="preserve">ქ. ახალქალაქი, წერეთლის ქ.#34 „ა“ </t>
  </si>
  <si>
    <t>117 კვ.მ</t>
  </si>
  <si>
    <t>2020 წლის 02 სექტემბრიდან 2020 წლის 30 ნოემბრის ჩათვლით</t>
  </si>
  <si>
    <t>ფ/პ შერმადინ გავაშელიშვილი</t>
  </si>
  <si>
    <t>34001001550</t>
  </si>
  <si>
    <t>ქ. ონი, ვახტანგ VI-ის ქ. #70 (ყოფილი ვახტანგ VI-ის ჩიხი #70)</t>
  </si>
  <si>
    <t>94 კვ.მ</t>
  </si>
  <si>
    <t>ფ/პ მიხელ დვალი</t>
  </si>
  <si>
    <t>ქ. ქუთაისში, თამარ მეფის ქ. #54</t>
  </si>
  <si>
    <t>204873388</t>
  </si>
  <si>
    <t>N/A</t>
  </si>
  <si>
    <t>შპს ჯორჯიან ექსპრესი</t>
  </si>
  <si>
    <t>სს თელასი</t>
  </si>
  <si>
    <t>202052580</t>
  </si>
  <si>
    <t>სს თიბისი დაზღვევა</t>
  </si>
  <si>
    <t>405042804</t>
  </si>
  <si>
    <t>შპს ჩემი სახლი</t>
  </si>
  <si>
    <t>405185222</t>
  </si>
  <si>
    <t>საქონელი</t>
  </si>
  <si>
    <t>შპს ბი ემ ჯი</t>
  </si>
  <si>
    <t>შპს ცენტრალ რითეილ</t>
  </si>
  <si>
    <t>სს ენერგო - პრო ჯორჯია</t>
  </si>
  <si>
    <t>205169066</t>
  </si>
  <si>
    <t>ააიპ მოძრაობა ლელო</t>
  </si>
  <si>
    <t>405352997</t>
  </si>
  <si>
    <t>შპს ვებერი</t>
  </si>
  <si>
    <t>შპს მაგთიკომი</t>
  </si>
  <si>
    <t>შპს ემ ეს ჯგუფი</t>
  </si>
  <si>
    <t>შპს დეიზი</t>
  </si>
  <si>
    <t>შპს სამეგრელო</t>
  </si>
  <si>
    <t>საქართველოს საავტორო უფლებათა ასოციაცია</t>
  </si>
  <si>
    <t>202065415</t>
  </si>
  <si>
    <t>შპს ვიქტორია სექიურითი</t>
  </si>
  <si>
    <t>შპს ჰორიზონტ ტვ სტუდია</t>
  </si>
  <si>
    <t>შპს ვიზარდ ივენთი</t>
  </si>
  <si>
    <t>შპს MAXNET</t>
  </si>
  <si>
    <t>შპს სუპერი</t>
  </si>
  <si>
    <t>შპს მეგა პანორამა</t>
  </si>
  <si>
    <t>შპს საშხაპე - 2018</t>
  </si>
  <si>
    <t>შპს რადიო კომპანია პირველი რადიო</t>
  </si>
  <si>
    <t>შპს ბორჯომი-ვოთერსი</t>
  </si>
  <si>
    <t>სს სილქნეტი</t>
  </si>
  <si>
    <t>შპს ედლაინი</t>
  </si>
  <si>
    <t>მიხეილ დვალი</t>
  </si>
  <si>
    <t>მადონა ციმინტია</t>
  </si>
  <si>
    <t>შპს კოლორპაკი</t>
  </si>
  <si>
    <t>სს გამოფენების ცენტრი</t>
  </si>
  <si>
    <t>01033003449</t>
  </si>
  <si>
    <t>01008033767</t>
  </si>
  <si>
    <t>01024028461</t>
  </si>
  <si>
    <t>01010007800</t>
  </si>
  <si>
    <t>GE51TB1121145063622582</t>
  </si>
  <si>
    <t>GE75TB7636745064300029</t>
  </si>
  <si>
    <t>GE04TB7319745061100055</t>
  </si>
  <si>
    <t>GE24TB7485645063600014</t>
  </si>
  <si>
    <t>სს „ტერაბანკი“</t>
  </si>
  <si>
    <t>სს  თიბისი  ბანკი</t>
  </si>
  <si>
    <t>სს "თიბისი ბანკი"</t>
  </si>
  <si>
    <t>სს "საქართველოს ბანკი"</t>
  </si>
  <si>
    <t>ნიკა ლაცაბიძე</t>
  </si>
  <si>
    <t>ზაზა გურგენიძე</t>
  </si>
  <si>
    <t>დავით ძიგოშვილი</t>
  </si>
  <si>
    <t>ზვიად მუშკუდიანი</t>
  </si>
  <si>
    <t>ანა</t>
  </si>
  <si>
    <t>ნაცვლიშვილი</t>
  </si>
  <si>
    <t>თამაზ</t>
  </si>
  <si>
    <t>დათუნაშვილი</t>
  </si>
  <si>
    <t>თინათინ</t>
  </si>
  <si>
    <t>ლომიტაშვილი</t>
  </si>
  <si>
    <t>გიორგი</t>
  </si>
  <si>
    <t>სიორიძე</t>
  </si>
  <si>
    <t>თამარ</t>
  </si>
  <si>
    <t>ბენაშვილი</t>
  </si>
  <si>
    <t xml:space="preserve">მედეა </t>
  </si>
  <si>
    <t>ცხომელიძე</t>
  </si>
  <si>
    <t>კუტუბიძე</t>
  </si>
  <si>
    <t>სალომე</t>
  </si>
  <si>
    <t>ხვითარია</t>
  </si>
  <si>
    <t>ირაკლი</t>
  </si>
  <si>
    <t>სალდაძე</t>
  </si>
  <si>
    <t>ლევან</t>
  </si>
  <si>
    <t>ჯორბენაძე</t>
  </si>
  <si>
    <t>ნათია</t>
  </si>
  <si>
    <t>ლომიძე</t>
  </si>
  <si>
    <t>ქეთევან</t>
  </si>
  <si>
    <t>ნიჟარაძე</t>
  </si>
  <si>
    <t>ნანა</t>
  </si>
  <si>
    <t>ფიფია</t>
  </si>
  <si>
    <t>ნაზი</t>
  </si>
  <si>
    <t>მოძმანაშვილი</t>
  </si>
  <si>
    <t>ნიკა</t>
  </si>
  <si>
    <t>ჟღერია</t>
  </si>
  <si>
    <t>ძნელაძე</t>
  </si>
  <si>
    <t>დავით</t>
  </si>
  <si>
    <t>თუჯიშვილი</t>
  </si>
  <si>
    <t>თამრიკო</t>
  </si>
  <si>
    <t>მაისურაძე</t>
  </si>
  <si>
    <t>ნინო</t>
  </si>
  <si>
    <t>ბაჩილავა</t>
  </si>
  <si>
    <t>ბაქარი</t>
  </si>
  <si>
    <t>ჭურღულია</t>
  </si>
  <si>
    <t>ბერუაშვილი</t>
  </si>
  <si>
    <t>ელენე</t>
  </si>
  <si>
    <t>ბალანჩივაძე</t>
  </si>
  <si>
    <t>ნიკოლოზ</t>
  </si>
  <si>
    <t>შერვაშიძე</t>
  </si>
  <si>
    <t>გულისაშვილი</t>
  </si>
  <si>
    <t>კესაევი</t>
  </si>
  <si>
    <t>დადიანი</t>
  </si>
  <si>
    <t>ხაზარაძე</t>
  </si>
  <si>
    <t>ზაქარია</t>
  </si>
  <si>
    <t>მინაძე</t>
  </si>
  <si>
    <t>მიხეილ</t>
  </si>
  <si>
    <t>მარკოზაშვილი</t>
  </si>
  <si>
    <t>გასანოვა</t>
  </si>
  <si>
    <t>რუსუდან</t>
  </si>
  <si>
    <t>მგალობლიშვილი</t>
  </si>
  <si>
    <t>თეონა</t>
  </si>
  <si>
    <t>ქვარცხავა</t>
  </si>
  <si>
    <t>თენგიზ</t>
  </si>
  <si>
    <t>ენდელაძე</t>
  </si>
  <si>
    <t>ვახტანგ</t>
  </si>
  <si>
    <t>წამალაშვილი</t>
  </si>
  <si>
    <t>იაგო</t>
  </si>
  <si>
    <t>გიგაშვილი</t>
  </si>
  <si>
    <t>კობა</t>
  </si>
  <si>
    <t>შენგელია</t>
  </si>
  <si>
    <t>ლაშა</t>
  </si>
  <si>
    <t>სანდრო</t>
  </si>
  <si>
    <t>წეროძე</t>
  </si>
  <si>
    <t>ზურაბ</t>
  </si>
  <si>
    <t>ჭიკაიძე</t>
  </si>
  <si>
    <t>უტა</t>
  </si>
  <si>
    <t>ბუხნიკაშვილი</t>
  </si>
  <si>
    <t>მინაშვილი</t>
  </si>
  <si>
    <t>გურჩიანი</t>
  </si>
  <si>
    <t>ჩიკვაიძე</t>
  </si>
  <si>
    <t>ალექსანდრე</t>
  </si>
  <si>
    <t>ახვლედიანი</t>
  </si>
  <si>
    <t>სიმონი</t>
  </si>
  <si>
    <t>ნატალია</t>
  </si>
  <si>
    <t>ნადარაია</t>
  </si>
  <si>
    <t>შადიმან</t>
  </si>
  <si>
    <t>კანკია</t>
  </si>
  <si>
    <t>ივანე</t>
  </si>
  <si>
    <t>კაპანაძე</t>
  </si>
  <si>
    <t>სულხანი</t>
  </si>
  <si>
    <t>ფურცხვანიძე</t>
  </si>
  <si>
    <t>გოდუაძე</t>
  </si>
  <si>
    <t>პაპუნა</t>
  </si>
  <si>
    <t>კობერიძე</t>
  </si>
  <si>
    <t>ილია</t>
  </si>
  <si>
    <t>ძამაშვილი</t>
  </si>
  <si>
    <t>მაია</t>
  </si>
  <si>
    <t>ხინთიბიძე</t>
  </si>
  <si>
    <t>რევაზ</t>
  </si>
  <si>
    <t>გოგიაშვილი</t>
  </si>
  <si>
    <t>მარიამ</t>
  </si>
  <si>
    <t>მახარობლიძე</t>
  </si>
  <si>
    <t>გელა</t>
  </si>
  <si>
    <t>გელაშვილი</t>
  </si>
  <si>
    <t>რამაზი</t>
  </si>
  <si>
    <t>ქევხიშვილი</t>
  </si>
  <si>
    <t>აზიკური</t>
  </si>
  <si>
    <t>ნატო</t>
  </si>
  <si>
    <t>ბიბილაშვილი</t>
  </si>
  <si>
    <t>ზაზა</t>
  </si>
  <si>
    <t>ხოსიაშვილი</t>
  </si>
  <si>
    <t>ციური</t>
  </si>
  <si>
    <t>გრძელივანიშვილი</t>
  </si>
  <si>
    <t>მაკა</t>
  </si>
  <si>
    <t>წითელაური</t>
  </si>
  <si>
    <t>ინგა</t>
  </si>
  <si>
    <t>მაღრაძე</t>
  </si>
  <si>
    <t>დარეჯან</t>
  </si>
  <si>
    <t>ვანო</t>
  </si>
  <si>
    <t>გვაძაბია</t>
  </si>
  <si>
    <t>ლაცაბიძე</t>
  </si>
  <si>
    <t>ყორღანაშვილი</t>
  </si>
  <si>
    <t>შალვა</t>
  </si>
  <si>
    <t>კრიხელი</t>
  </si>
  <si>
    <t xml:space="preserve">თორნიკე </t>
  </si>
  <si>
    <t>ჩუნთიშვილი</t>
  </si>
  <si>
    <t>თულაშვილი</t>
  </si>
  <si>
    <t>ედიშერაშვილი</t>
  </si>
  <si>
    <t>დათო</t>
  </si>
  <si>
    <t>ლუაშვილი</t>
  </si>
  <si>
    <t>მარიამი</t>
  </si>
  <si>
    <t>მღებრიშვილი</t>
  </si>
  <si>
    <t>რუაძე</t>
  </si>
  <si>
    <t xml:space="preserve">ლევან </t>
  </si>
  <si>
    <t>ცხადაძე</t>
  </si>
  <si>
    <t>შუკვანი</t>
  </si>
  <si>
    <t>თემურ</t>
  </si>
  <si>
    <t>სადაღაშვილი</t>
  </si>
  <si>
    <t>ბერიძიშვილი</t>
  </si>
  <si>
    <t>გრიგოლ</t>
  </si>
  <si>
    <t>ნიშნიანიძე</t>
  </si>
  <si>
    <t>დევდარიანი</t>
  </si>
  <si>
    <t xml:space="preserve">ვაჩე </t>
  </si>
  <si>
    <t>ჩინჩალაძე</t>
  </si>
  <si>
    <t>ინაშვილი</t>
  </si>
  <si>
    <t>სოფიო</t>
  </si>
  <si>
    <t>გახელაძე</t>
  </si>
  <si>
    <t xml:space="preserve">კახა </t>
  </si>
  <si>
    <t>ჟანა</t>
  </si>
  <si>
    <t>გოგატაძე</t>
  </si>
  <si>
    <t>ბაჩანა</t>
  </si>
  <si>
    <t>ჯინჭარაძე</t>
  </si>
  <si>
    <t>კახაბერი</t>
  </si>
  <si>
    <t>სურგულაძე</t>
  </si>
  <si>
    <t>კახაბერ</t>
  </si>
  <si>
    <t>ჟღენტი</t>
  </si>
  <si>
    <t>მანანა</t>
  </si>
  <si>
    <t>ღვინჯილია</t>
  </si>
  <si>
    <t>გულორდავა</t>
  </si>
  <si>
    <t>ღვინიაშვილი</t>
  </si>
  <si>
    <t>ხათუნა</t>
  </si>
  <si>
    <t>ბელქანია</t>
  </si>
  <si>
    <t xml:space="preserve">ეკატერინე </t>
  </si>
  <si>
    <t>დიასამიძე</t>
  </si>
  <si>
    <t>ოდიშარია</t>
  </si>
  <si>
    <t>მეტრეველი</t>
  </si>
  <si>
    <t>ასლანიშვილი</t>
  </si>
  <si>
    <t>ირმა</t>
  </si>
  <si>
    <t>იაკობაშვილი</t>
  </si>
  <si>
    <t>ონისე</t>
  </si>
  <si>
    <t>ონიანი</t>
  </si>
  <si>
    <t>მგელაძე</t>
  </si>
  <si>
    <t>მარგიანი</t>
  </si>
  <si>
    <t>დიმიტრი</t>
  </si>
  <si>
    <t>აბაშიძე</t>
  </si>
  <si>
    <t>ჯუღელი</t>
  </si>
  <si>
    <t>თათია</t>
  </si>
  <si>
    <t>ჯიმშიტაშვილი</t>
  </si>
  <si>
    <t>კახა</t>
  </si>
  <si>
    <t>გიორგაძე</t>
  </si>
  <si>
    <t>შორენა</t>
  </si>
  <si>
    <t>ბუხრაშვილი</t>
  </si>
  <si>
    <t>კაკალაშვილი</t>
  </si>
  <si>
    <t>ასათიანი</t>
  </si>
  <si>
    <t>გულო</t>
  </si>
  <si>
    <t>ზუმბაძე</t>
  </si>
  <si>
    <t>თორნიკე</t>
  </si>
  <si>
    <t>ბესელია</t>
  </si>
  <si>
    <t>შათირიშვილი</t>
  </si>
  <si>
    <t>ირინა</t>
  </si>
  <si>
    <t>გულიაშვილი</t>
  </si>
  <si>
    <t>თამარი</t>
  </si>
  <si>
    <t>თინაშვილი</t>
  </si>
  <si>
    <t>ბოყოველი</t>
  </si>
  <si>
    <t>ფეტვიაშვილი</t>
  </si>
  <si>
    <t>ქავთარია</t>
  </si>
  <si>
    <t>ლაბაძე</t>
  </si>
  <si>
    <t>რომელაშვილი</t>
  </si>
  <si>
    <t>ლია</t>
  </si>
  <si>
    <t>სტრიჟაკი</t>
  </si>
  <si>
    <t>რამაზ</t>
  </si>
  <si>
    <t>ცატავა</t>
  </si>
  <si>
    <t>სუხიშვილი</t>
  </si>
  <si>
    <t>ჩიჩუა</t>
  </si>
  <si>
    <t>მარინე</t>
  </si>
  <si>
    <t>გოგვაძე</t>
  </si>
  <si>
    <t>გოგიტიძე</t>
  </si>
  <si>
    <t>დავითაძე</t>
  </si>
  <si>
    <t>დარჩია</t>
  </si>
  <si>
    <t>ვაჟა</t>
  </si>
  <si>
    <t>ფირცხალაიშვილი</t>
  </si>
  <si>
    <t>მამუკა</t>
  </si>
  <si>
    <t>ჭაჭიაშვილი</t>
  </si>
  <si>
    <t>ვალერიანე</t>
  </si>
  <si>
    <t>ბოჭორიშვილი</t>
  </si>
  <si>
    <t>კუკური</t>
  </si>
  <si>
    <t>ბარამაძე</t>
  </si>
  <si>
    <t>ჭუმბურიძე</t>
  </si>
  <si>
    <t>ტაბატაძე</t>
  </si>
  <si>
    <t>ოთარი</t>
  </si>
  <si>
    <t>მოლაშხია</t>
  </si>
  <si>
    <t xml:space="preserve">ნინო </t>
  </si>
  <si>
    <t>გოცაძე</t>
  </si>
  <si>
    <t>გველებიანი</t>
  </si>
  <si>
    <t>ამინ</t>
  </si>
  <si>
    <t>ისმაილოვი</t>
  </si>
  <si>
    <t xml:space="preserve">მიხეილ </t>
  </si>
  <si>
    <t>ფხალაძე</t>
  </si>
  <si>
    <t>არზუ</t>
  </si>
  <si>
    <t>შირმამედოვა</t>
  </si>
  <si>
    <t>ჯუმბერ</t>
  </si>
  <si>
    <t>ინასარიძე</t>
  </si>
  <si>
    <t>თამაზი</t>
  </si>
  <si>
    <t>ნარიმანაშვილი</t>
  </si>
  <si>
    <t>ჯუმბერი</t>
  </si>
  <si>
    <t>ნუგზარ</t>
  </si>
  <si>
    <t>რაშად</t>
  </si>
  <si>
    <t>ყურბანოვი</t>
  </si>
  <si>
    <t>სახავატ</t>
  </si>
  <si>
    <t>ბედიევი</t>
  </si>
  <si>
    <t>ნაბატ</t>
  </si>
  <si>
    <t>აბდულაევა</t>
  </si>
  <si>
    <t>ქამილ</t>
  </si>
  <si>
    <t>ალიევი</t>
  </si>
  <si>
    <t>ჯიქია</t>
  </si>
  <si>
    <t>მალხაზი</t>
  </si>
  <si>
    <t>ღვინიანიძე</t>
  </si>
  <si>
    <t>ზვიად</t>
  </si>
  <si>
    <t>ქუთათელაძე</t>
  </si>
  <si>
    <t>ზოიძე</t>
  </si>
  <si>
    <t>ველიაძე</t>
  </si>
  <si>
    <t>გოგიტა</t>
  </si>
  <si>
    <t>ყურაშვილი</t>
  </si>
  <si>
    <t>ჭიჭინაძე</t>
  </si>
  <si>
    <t>ბენდიანიშვილი</t>
  </si>
  <si>
    <t>ზოსიაშვილი</t>
  </si>
  <si>
    <t>ცქიფურიშვილი</t>
  </si>
  <si>
    <t>ბორის</t>
  </si>
  <si>
    <t>გაბრიაძე</t>
  </si>
  <si>
    <t>ახალკაცი</t>
  </si>
  <si>
    <t>რობაქიძე</t>
  </si>
  <si>
    <t>კვინიკაძე</t>
  </si>
  <si>
    <t>ხვედელიძე</t>
  </si>
  <si>
    <t>ვასილ</t>
  </si>
  <si>
    <t>ბუზალაძე</t>
  </si>
  <si>
    <t>მანია</t>
  </si>
  <si>
    <t>ლეკიშვილი</t>
  </si>
  <si>
    <t>ევსტაფიშვილი</t>
  </si>
  <si>
    <t>სტელა</t>
  </si>
  <si>
    <t>მჭედლიძე</t>
  </si>
  <si>
    <t>ანგელინა</t>
  </si>
  <si>
    <t>ლომთაძე</t>
  </si>
  <si>
    <t>ქაჯაია</t>
  </si>
  <si>
    <t>მალხაზ</t>
  </si>
  <si>
    <t>ჩხიკვაძე</t>
  </si>
  <si>
    <t>თეიმურაზ</t>
  </si>
  <si>
    <t>ჩხიკვიშვილი</t>
  </si>
  <si>
    <t>მზექალა</t>
  </si>
  <si>
    <t>ბეჟანი</t>
  </si>
  <si>
    <t>დარახველიძე</t>
  </si>
  <si>
    <t>კიკვაძე</t>
  </si>
  <si>
    <t xml:space="preserve">ბაადურ </t>
  </si>
  <si>
    <t>ჭელიძე</t>
  </si>
  <si>
    <t xml:space="preserve">გოგი </t>
  </si>
  <si>
    <t>ბარბაქაძე</t>
  </si>
  <si>
    <t>ნონიაშვილი</t>
  </si>
  <si>
    <t>ცისნამი</t>
  </si>
  <si>
    <t>ოქრაძე</t>
  </si>
  <si>
    <t>მერი</t>
  </si>
  <si>
    <t>ნატროშვილი</t>
  </si>
  <si>
    <t>ზაქაიძე</t>
  </si>
  <si>
    <t>ბახვა</t>
  </si>
  <si>
    <t>კიკაბიძე</t>
  </si>
  <si>
    <t>ფარულავა</t>
  </si>
  <si>
    <t>იური</t>
  </si>
  <si>
    <t>გოჩა</t>
  </si>
  <si>
    <t>ჯანაშია</t>
  </si>
  <si>
    <t>ქანთარია</t>
  </si>
  <si>
    <t>თოფურია</t>
  </si>
  <si>
    <t>ცომაია</t>
  </si>
  <si>
    <t>ტატიანა</t>
  </si>
  <si>
    <t>ნადარეიშვილი</t>
  </si>
  <si>
    <t>შოთა</t>
  </si>
  <si>
    <t>ჩახავა</t>
  </si>
  <si>
    <t>გაგუა</t>
  </si>
  <si>
    <t>ალიოშა</t>
  </si>
  <si>
    <t>ჭიჭინავა</t>
  </si>
  <si>
    <t>თამუნა</t>
  </si>
  <si>
    <t>ვლადიმერი</t>
  </si>
  <si>
    <t>მაკარიძე</t>
  </si>
  <si>
    <t>ავთანდილ</t>
  </si>
  <si>
    <t>მელაშვილი</t>
  </si>
  <si>
    <t>როინიშვილი</t>
  </si>
  <si>
    <t>ებიტაშვილი</t>
  </si>
  <si>
    <t>აბულაძე</t>
  </si>
  <si>
    <t>ჯემალ</t>
  </si>
  <si>
    <t>დეკანაძე</t>
  </si>
  <si>
    <t>ბოლქვაძე</t>
  </si>
  <si>
    <t>მერაბი</t>
  </si>
  <si>
    <t>ვაშაკიძე</t>
  </si>
  <si>
    <t>ბადრი</t>
  </si>
  <si>
    <t>სალია</t>
  </si>
  <si>
    <t>ბიძინა</t>
  </si>
  <si>
    <t>ყალიჩავა</t>
  </si>
  <si>
    <t>კორნელი</t>
  </si>
  <si>
    <t>საჯაია</t>
  </si>
  <si>
    <t>ნარსია</t>
  </si>
  <si>
    <t>ბესიკ</t>
  </si>
  <si>
    <t>კილასონია</t>
  </si>
  <si>
    <t>ადამია</t>
  </si>
  <si>
    <t>აბშილავა</t>
  </si>
  <si>
    <t>კოკაია</t>
  </si>
  <si>
    <t>გურგენ</t>
  </si>
  <si>
    <t>ღარსლიან</t>
  </si>
  <si>
    <t>სირანუშ</t>
  </si>
  <si>
    <t>დანდანიან</t>
  </si>
  <si>
    <t>რეზო</t>
  </si>
  <si>
    <t>აიოზბა</t>
  </si>
  <si>
    <t>ომარ</t>
  </si>
  <si>
    <t>ცეცხლაძე</t>
  </si>
  <si>
    <t>ზურაბი</t>
  </si>
  <si>
    <t>ქირია</t>
  </si>
  <si>
    <t>ფიქრია</t>
  </si>
  <si>
    <t>სანდოძე</t>
  </si>
  <si>
    <t>დავითაშვილი</t>
  </si>
  <si>
    <t>დარჩიაშვილი</t>
  </si>
  <si>
    <t>ნუგზარი</t>
  </si>
  <si>
    <t>ჩალაძე</t>
  </si>
  <si>
    <t>ნორიკ</t>
  </si>
  <si>
    <t>გასპარიანი</t>
  </si>
  <si>
    <t>ნოდარი</t>
  </si>
  <si>
    <t>ხვისტანი</t>
  </si>
  <si>
    <t>გოშუანი</t>
  </si>
  <si>
    <t>გულედანი</t>
  </si>
  <si>
    <t>ჭრელაშვილი</t>
  </si>
  <si>
    <t>კოხოძე</t>
  </si>
  <si>
    <t>გოგიშვილი</t>
  </si>
  <si>
    <t>ფაჩოშვილი</t>
  </si>
  <si>
    <t>ლევანი</t>
  </si>
  <si>
    <t>კაკონაშვილი</t>
  </si>
  <si>
    <t>ელისო</t>
  </si>
  <si>
    <t>ზანთარაია</t>
  </si>
  <si>
    <t>მიქავა</t>
  </si>
  <si>
    <t>ხომასურიძე</t>
  </si>
  <si>
    <t>დარეჯანი</t>
  </si>
  <si>
    <t>ხაკიანი</t>
  </si>
  <si>
    <t>სულაბერიძე</t>
  </si>
  <si>
    <t>ხუციშვილი</t>
  </si>
  <si>
    <t>არჩილი</t>
  </si>
  <si>
    <t>თინათინი</t>
  </si>
  <si>
    <t>გამზა</t>
  </si>
  <si>
    <t>ლიპარტელიანი</t>
  </si>
  <si>
    <t>ლონდა</t>
  </si>
  <si>
    <t>ზურაბიანი</t>
  </si>
  <si>
    <t>გაზდელიანი</t>
  </si>
  <si>
    <t>ვალერი</t>
  </si>
  <si>
    <t>გრიგალაშვილი</t>
  </si>
  <si>
    <t>რევაზი</t>
  </si>
  <si>
    <t>მაკარაძე</t>
  </si>
  <si>
    <t>გივი</t>
  </si>
  <si>
    <t>ჯულაყიძე</t>
  </si>
  <si>
    <t>თამთა</t>
  </si>
  <si>
    <t xml:space="preserve">ნუგზარ </t>
  </si>
  <si>
    <t>ელიზბარაშვილი</t>
  </si>
  <si>
    <t>ელგუჯა</t>
  </si>
  <si>
    <t>ნარიმანიძე</t>
  </si>
  <si>
    <t>დიანა</t>
  </si>
  <si>
    <t>დათაშვილი</t>
  </si>
  <si>
    <t>ჯამბულ</t>
  </si>
  <si>
    <t>შარაბიძე</t>
  </si>
  <si>
    <t>ახმედ</t>
  </si>
  <si>
    <t>თებიძე</t>
  </si>
  <si>
    <t>პირმისაშვილი</t>
  </si>
  <si>
    <t>ხოკერაშვილი</t>
  </si>
  <si>
    <t>უჩა</t>
  </si>
  <si>
    <t>ნუცუბიძე</t>
  </si>
  <si>
    <t>ზაქარ</t>
  </si>
  <si>
    <t>ზაქარიან</t>
  </si>
  <si>
    <t>გრიგორ</t>
  </si>
  <si>
    <t>ელიზბარიან</t>
  </si>
  <si>
    <t>გაიანე</t>
  </si>
  <si>
    <t>ბარსეღიან</t>
  </si>
  <si>
    <t>სერგეი</t>
  </si>
  <si>
    <t>გურჯიშვილი</t>
  </si>
  <si>
    <t>ავალიანი</t>
  </si>
  <si>
    <t>ოქროაშვილი</t>
  </si>
  <si>
    <t>გოლიაძე</t>
  </si>
  <si>
    <t>გია</t>
  </si>
  <si>
    <t>თემური</t>
  </si>
  <si>
    <t>ვერულიძე</t>
  </si>
  <si>
    <t>ოქროპირიძე</t>
  </si>
  <si>
    <t>ჩხარტიშვილი</t>
  </si>
  <si>
    <t>ლემონჯავა</t>
  </si>
  <si>
    <t>ლალი</t>
  </si>
  <si>
    <t>ბეჟან</t>
  </si>
  <si>
    <t>ედნარ</t>
  </si>
  <si>
    <t>ჯაშიაშვილი</t>
  </si>
  <si>
    <t>გურამი</t>
  </si>
  <si>
    <t>აქიაშვილი</t>
  </si>
  <si>
    <t>ხვიჩა</t>
  </si>
  <si>
    <t>გელაძე</t>
  </si>
  <si>
    <t>სოსო</t>
  </si>
  <si>
    <t>ჩაკვეტაძე</t>
  </si>
  <si>
    <t>ღერკენაშვილი</t>
  </si>
  <si>
    <t>დარინა</t>
  </si>
  <si>
    <t>სოხაშვილი</t>
  </si>
  <si>
    <t xml:space="preserve">დავით </t>
  </si>
  <si>
    <t>მარტაშვილი</t>
  </si>
  <si>
    <t>დალი</t>
  </si>
  <si>
    <t>ბერიაშვილი</t>
  </si>
  <si>
    <t>მაიკო</t>
  </si>
  <si>
    <t>სოფო</t>
  </si>
  <si>
    <t>გონჯილაშვილი</t>
  </si>
  <si>
    <t>ბერიძე</t>
  </si>
  <si>
    <t>კუსიანი</t>
  </si>
  <si>
    <t>20001069197</t>
  </si>
  <si>
    <t>01009020465</t>
  </si>
  <si>
    <t>01001051240</t>
  </si>
  <si>
    <t>01019032403</t>
  </si>
  <si>
    <t>61003003979</t>
  </si>
  <si>
    <t>02001003879</t>
  </si>
  <si>
    <t>17001031647</t>
  </si>
  <si>
    <t>25001011522</t>
  </si>
  <si>
    <t>24001026294</t>
  </si>
  <si>
    <t>01009008036</t>
  </si>
  <si>
    <t>42001009369</t>
  </si>
  <si>
    <t>42001011083</t>
  </si>
  <si>
    <t>62007004959</t>
  </si>
  <si>
    <t>01001059109</t>
  </si>
  <si>
    <t>52001014357</t>
  </si>
  <si>
    <t>22001023511</t>
  </si>
  <si>
    <t>44001002074</t>
  </si>
  <si>
    <t>44001000065</t>
  </si>
  <si>
    <t>01005004676</t>
  </si>
  <si>
    <t>01015007988</t>
  </si>
  <si>
    <t>23001013777</t>
  </si>
  <si>
    <t>38001008029</t>
  </si>
  <si>
    <t>38001039477</t>
  </si>
  <si>
    <t>საზოგადოებრივ საქმეთა მდივანი</t>
  </si>
  <si>
    <t>აღმასრულებელი მდივნის მოადგილე / წევრი</t>
  </si>
  <si>
    <t>თავმჯდომარის ასისტენტი</t>
  </si>
  <si>
    <t>იურიდიული დეპარტამენტის უფროსი</t>
  </si>
  <si>
    <t>პარტიის წევრობისა და საქმისწარმოების სამსახურის უფროსი</t>
  </si>
  <si>
    <t>ადამიანური რესურსების მართვის მენეჯერი</t>
  </si>
  <si>
    <t>პარტიის წევრობისა და საქმისწარმოების სამსახურის სპეციალისტი</t>
  </si>
  <si>
    <t>ქოლ-ცენტრის ოპერატორი</t>
  </si>
  <si>
    <t>საინფორმაციო ტექნოლოგიების სპეციალისტი (Part time)</t>
  </si>
  <si>
    <t>კომუნიკაციების დირექტორი</t>
  </si>
  <si>
    <t>სოციალური მედიის მენეჯერი</t>
  </si>
  <si>
    <t xml:space="preserve">რედაქტორი, სოციალური მედიის მენეჯერი. </t>
  </si>
  <si>
    <t>ტრადიციული მედიის მონიტორინგის მენეჯერი</t>
  </si>
  <si>
    <t>ჟურნალისტი</t>
  </si>
  <si>
    <t>ციფრული მარკეტინგის უფროსი</t>
  </si>
  <si>
    <t>პრეს სამსახურის უფროსი</t>
  </si>
  <si>
    <t>უფროსი დიზაინერი</t>
  </si>
  <si>
    <t>გრაფიკული დიზაინერი</t>
  </si>
  <si>
    <t>სოციალური მედიის სპეციალისტი</t>
  </si>
  <si>
    <t>ივენთ მენეჯერის თანაშემწე</t>
  </si>
  <si>
    <t>ოპერატორი</t>
  </si>
  <si>
    <t>ფოტოგრაფი</t>
  </si>
  <si>
    <t>მძღოლი</t>
  </si>
  <si>
    <t>სამეურნეო სამსახურის სპეციალისტი</t>
  </si>
  <si>
    <t>დამლაგებელი</t>
  </si>
  <si>
    <t>დიასახლისი</t>
  </si>
  <si>
    <t>უსაფრთხოების სპეციალისტ-ანალიტიკოსი</t>
  </si>
  <si>
    <t>უსაფრთხოების ანალიტიკოსი</t>
  </si>
  <si>
    <t>ადმინისტრატორი</t>
  </si>
  <si>
    <t>პირადი მცველი</t>
  </si>
  <si>
    <t>რეგიონული პრესის კოორდინატორი</t>
  </si>
  <si>
    <t>აღმოსავლეთ საქართველოს კოორდინატორი</t>
  </si>
  <si>
    <t>სამეგრელო-ზემო სვანეთის რეგიონალური სამსახურის უფროსი</t>
  </si>
  <si>
    <t>საარჩევნო სპეციალისტი (ზუგდიდი)</t>
  </si>
  <si>
    <t>საზოგადოებასთან ურთიერთობის სპეციალისტი (ზუგდიდი)</t>
  </si>
  <si>
    <t>ლოჯისტიკის სპეციალისტი (ზუგდიდი)</t>
  </si>
  <si>
    <t>ქუთაისის ოფისის ხელმძღვანელი</t>
  </si>
  <si>
    <t>საარჩევნო სპეციალისტი (ქუთაისი)</t>
  </si>
  <si>
    <t>ლოჯისტიკის სპეციალისტი (ქუთაისი)</t>
  </si>
  <si>
    <t>ოფისის მენეჯერი (ქუთაისი)</t>
  </si>
  <si>
    <t>გორის ოფისის ხელმძღვანელი</t>
  </si>
  <si>
    <t>ლოჯისტიკის სპეციალისტი (გორი)</t>
  </si>
  <si>
    <t>საზოგადოებასთან ურთიერთობის სპეციალისტი (გორი)</t>
  </si>
  <si>
    <t>საარჩევნო სპეციალისტი (გორი)</t>
  </si>
  <si>
    <t>ოფისის მენეჯერი (გორი)</t>
  </si>
  <si>
    <t>თელავის ოფისის ხელმძღვანელი</t>
  </si>
  <si>
    <t>ლოჯისტიკის სპეციალისტი (თელავი)</t>
  </si>
  <si>
    <t>საარჩევნო სპეციალისტი (თელავი)</t>
  </si>
  <si>
    <t>ოფისის მენეჯერი (თელავი)</t>
  </si>
  <si>
    <t>ახმეტის ოფისის ხელმძღვანელი</t>
  </si>
  <si>
    <t>ახმეტის საარჩევნო სპეციალისტი</t>
  </si>
  <si>
    <t>ახმეტის ოფისის მენეჯერი</t>
  </si>
  <si>
    <t>ხარაგაულის ოფისის ხელმძღვანელი</t>
  </si>
  <si>
    <t>ხარაგაულის საარჩევნო სპეციალისტი</t>
  </si>
  <si>
    <t>ხარაგაულის ლოჯისტიკის სპეციალისტი</t>
  </si>
  <si>
    <t>ოფისის მენეჯერი (ხარაგაული)</t>
  </si>
  <si>
    <t>საგარეჯოს ოფისის ხელმძღვანელი</t>
  </si>
  <si>
    <t>საგარეჯოს საარჩევნო სპეციალისტი</t>
  </si>
  <si>
    <t>საგარეჯოს ლოჯისტიკის სპეციალისტი</t>
  </si>
  <si>
    <t>საგარეჯოს ოფისის მენეჯერი</t>
  </si>
  <si>
    <t>გურჯაანის ოფისის ხელმძღვანელი</t>
  </si>
  <si>
    <t>გურჯაანის საარჩევნო სპეციალისტი</t>
  </si>
  <si>
    <t>გურჯაანის ლოჯისტიკის სპეციალისტი</t>
  </si>
  <si>
    <t>გურჯაანის ოფისის მენეჯერი</t>
  </si>
  <si>
    <t>გლდანის ოფისის ხელმძღვანელი</t>
  </si>
  <si>
    <t>გლდანის ოფისის ხელმძღვანელის მოადგილე</t>
  </si>
  <si>
    <t>ლოჯისტიკის სპეციალისტი (გლდანი)</t>
  </si>
  <si>
    <t>საარჩევნო სპეციალისტი (გლდანი)</t>
  </si>
  <si>
    <t>ვაკის ოფისის ხელმძღვანელი</t>
  </si>
  <si>
    <t>ვაკის ოფისის ხელმძღვანელის მოადგილე</t>
  </si>
  <si>
    <t>ვაკის ოფისის საარჩევნო სპეციალისტი</t>
  </si>
  <si>
    <t>ოფისის მენეჯერი (ვაკე)</t>
  </si>
  <si>
    <t>საარჩევნო სპეციალისტი (ვაკე)</t>
  </si>
  <si>
    <t>ოზურგეთის ადგილობრივი ოფისის ხელმძღვანელი</t>
  </si>
  <si>
    <t>საარჩევნო სპეციალისტი (ოზურგეთი)</t>
  </si>
  <si>
    <t>ლოჯისტიკის სპეციალისტი</t>
  </si>
  <si>
    <t>საზოგადოებასთან ურთიერთობის სპეციალისტი (ოზურგეთი)</t>
  </si>
  <si>
    <t>ჩუღურეთის ოფისის ხელმძღვანელი</t>
  </si>
  <si>
    <t>ჩუღურეთის ოფისის ხელმძღვანელის მოადგილე</t>
  </si>
  <si>
    <t>ჩუღურეთის ოფისის მენეჯერი</t>
  </si>
  <si>
    <t>რეგიონული სამსახურის სპეციალისტი</t>
  </si>
  <si>
    <t>საარჩევნო სპეციალისტი (ჩუღურეთი)</t>
  </si>
  <si>
    <t>მთაწმინდის ოფისის ხელმძღვანელი</t>
  </si>
  <si>
    <t>მთაწმინდის ოფისის ხელმძღვანელის მოადგილე</t>
  </si>
  <si>
    <t>ლოჯისტიკის სპეციალისტი (მთაწმინდა)</t>
  </si>
  <si>
    <t>ნაძალადევის ოფისის ხელმძღვანელი</t>
  </si>
  <si>
    <t xml:space="preserve">საარჩევნო სპეციალისტი (ნაძალადევი) </t>
  </si>
  <si>
    <t>ლოჯისტიკის სპეციალისტი (ნაძალადევი)</t>
  </si>
  <si>
    <t>ოფისის მენეჯერი (ნაძალადევი)</t>
  </si>
  <si>
    <t>დიდუბის ოფისის ხელმძღვანელი</t>
  </si>
  <si>
    <t>დიდუბის ოფისის ხელმძღვანელის მოადგილე</t>
  </si>
  <si>
    <t>საარჩევნო სპეციალისტი (დიდუბე)</t>
  </si>
  <si>
    <t>ოფისის მენეჯერი (დიდუბე)</t>
  </si>
  <si>
    <t>საბურთალოს ოფისის ხელმძღვანელი</t>
  </si>
  <si>
    <t>საბურთალოს ოფისის ხელმძღვანელის მოადგილე</t>
  </si>
  <si>
    <t>საარჩევნო სპეციალისტი (საბურთალო)</t>
  </si>
  <si>
    <t>ოფისის მენეჯერი (საბურთალო)</t>
  </si>
  <si>
    <t>ლოჯისტიკის სპეციალისტი (საბურთალო)</t>
  </si>
  <si>
    <t>სამგორის ოფისის ხელმძღვანელი</t>
  </si>
  <si>
    <t>ლოჯისტიკის სპეციალისტი (სამგორი)</t>
  </si>
  <si>
    <t>საარჩევნო სპეციალისტი (სამგორი)</t>
  </si>
  <si>
    <t>ოფისის მენეჯერი (სამგორი)</t>
  </si>
  <si>
    <t>კრწანისის ოფისის ხელმძღვანელი</t>
  </si>
  <si>
    <t>კრწანისის ოფისის ხელმძღვანელის მოადგილე</t>
  </si>
  <si>
    <t>საარჩევნო სპეციალისტი (კრწანისი)</t>
  </si>
  <si>
    <t>ოფისის მენეჯერი (კრწანისი)</t>
  </si>
  <si>
    <t>ისნის ოფისის ხელმძღვანელი</t>
  </si>
  <si>
    <t>ისნის ოფისის ხელმძღვანელის მაოადგილე</t>
  </si>
  <si>
    <t>საარჩევნო სპეციალისტი (ისანი)</t>
  </si>
  <si>
    <t>ოფისის მენეჯერი (ისანი)</t>
  </si>
  <si>
    <t>ლოჯისტიკის სპეციალისტი (ისანი)</t>
  </si>
  <si>
    <t>ოფისის მენეჯერი</t>
  </si>
  <si>
    <t>ბათუმის ოფისის მენეჯერი</t>
  </si>
  <si>
    <t>საზოგადოებასთან ურთიერთობის სპეციალისტი (ბათუმი)</t>
  </si>
  <si>
    <t>ლოჯისტიკის სპეციალისტი (ბათუმი)</t>
  </si>
  <si>
    <t>საარჩევნო სპეციალისტი (ბათუმი)</t>
  </si>
  <si>
    <t>ზესტაფონის ოფისის ხელმძღვანელი</t>
  </si>
  <si>
    <t>საარჩევნო სპეციალისტი (ზესტაფონი)</t>
  </si>
  <si>
    <t>ოფისის მენეჯერი (ზესტაფონი)</t>
  </si>
  <si>
    <t>ჭიათურის ოფისის ხელმძღვანელი</t>
  </si>
  <si>
    <t>საარჩევნო სპეციალისტი (ჭიათურა)</t>
  </si>
  <si>
    <t>ოფისის მენეჯერი (ჭიათურა)</t>
  </si>
  <si>
    <t>გარდაბნის ოფისის ხელმძღვანელი</t>
  </si>
  <si>
    <t>გარდაბნის ოფისის ლოჯისტიკის სპეციალისტი</t>
  </si>
  <si>
    <t>საარჩევნო სპეციალისტი (გარდაბანი)</t>
  </si>
  <si>
    <t>გარდაბნის ოფისის მენეჯერი</t>
  </si>
  <si>
    <t>ახალციხის ოფისის ხელმძღვანელი</t>
  </si>
  <si>
    <t>ლოჯისტიკის სპეციალისტი (ახალციხე)</t>
  </si>
  <si>
    <t>საარჩევნო სპეციალისტი (ახალციხე)</t>
  </si>
  <si>
    <t>ოფისის მენეჯერი (ახალციხე)</t>
  </si>
  <si>
    <t>მარნეულის ოფისის ხელმძღვანელი</t>
  </si>
  <si>
    <t>მარნეულის ოფისის პიარ სპეციალისტი</t>
  </si>
  <si>
    <t>ოფისის მენეჯერი (მარნეული)</t>
  </si>
  <si>
    <t>მარნეულის ლოჯისტიკის სპეციალისტი</t>
  </si>
  <si>
    <t>წყალტუბოს ოფისის ხელმძღვანელი</t>
  </si>
  <si>
    <t>საარჩევნო სპეციალისტი (წყალტუბო)</t>
  </si>
  <si>
    <t>ოფისის მენეჯერი (წყალტუბო)</t>
  </si>
  <si>
    <t>შუახევის ოფისის ხელმძღვანელი</t>
  </si>
  <si>
    <t>საარჩევნო სპეციალისტი (შუახევი)</t>
  </si>
  <si>
    <t>ოფისის მენეჯერი (შუახევი)</t>
  </si>
  <si>
    <t>ცაგერის ოფისის ხელმძღვანელი</t>
  </si>
  <si>
    <t>საარჩევნო სპეციალისტი (ცაგერი)</t>
  </si>
  <si>
    <t>ოფისის მენეჯერი (ცაგერი)</t>
  </si>
  <si>
    <t>ონის ოფისის ხელმძღვანელი</t>
  </si>
  <si>
    <t>ტყიბულის ოფისის ხელმძღვანელი</t>
  </si>
  <si>
    <t>ტყიბულის ოფისის მენეჯერი</t>
  </si>
  <si>
    <t>ტყიბულის საარჩევნო სპეციალისტი</t>
  </si>
  <si>
    <t>საარჩევნო სპეციალისტი (ხაშური)</t>
  </si>
  <si>
    <t>ლოჯისტიკის სპეციალისტი (ხაშური)</t>
  </si>
  <si>
    <t>საზოგადოებასთან ურთიერთობის სპეციალისტი (ხაშური)</t>
  </si>
  <si>
    <t>ლოჯისტიკის სპეციალისტი/ოფისის მენეჯერი (ხაშური)</t>
  </si>
  <si>
    <t>ქარელის ოფისის ხელმძღვანელი</t>
  </si>
  <si>
    <t>ქარელის საარჩევნო სპეციალისტი</t>
  </si>
  <si>
    <t>ქარელის ლოჯისტიკის სპეციალისტი</t>
  </si>
  <si>
    <t>ქარელის ოფისის მენეჯერი</t>
  </si>
  <si>
    <t>საარჩევნო სპეციალისტი (ბოლნისი)</t>
  </si>
  <si>
    <t>ლოჯისტიკის სპეციალისტი (ბოლნისი)</t>
  </si>
  <si>
    <t>ოფისის მენეჯერი (ბოლნისი)</t>
  </si>
  <si>
    <t>ჩოხატაურის ოფისის ხელმძღვანელი</t>
  </si>
  <si>
    <t>ჩოხატაურის საარჩევნო სპეციალისტი</t>
  </si>
  <si>
    <t>ჩოხატაურის ოფისის მენეჯერი</t>
  </si>
  <si>
    <t>ამბროლაურის ოფისის ხელმძღვანელი</t>
  </si>
  <si>
    <t>ამბროლაურის საარჩევნო სპეციალისტი</t>
  </si>
  <si>
    <t>ამბროლაურის ლოჯისტიკის სპეციალისტი</t>
  </si>
  <si>
    <t>ამბროლაურის ოფისის მენეჯერი</t>
  </si>
  <si>
    <t>დმანისის ოფისის ხელმძღვანელი</t>
  </si>
  <si>
    <t>საარჩევნო სპეციალისტი (დმანისი)</t>
  </si>
  <si>
    <t>ოფისის მენეჯერი (დმანისი)</t>
  </si>
  <si>
    <t>დედოფლისწყაროს ოფისის ხელმძღვანელი</t>
  </si>
  <si>
    <t>ოფისის მენეჯერი (დედოფლისწყარო)</t>
  </si>
  <si>
    <t>ადიგენის ოფისის ხელმძღვანელი</t>
  </si>
  <si>
    <t>ადიგენის საარჩევნო სპეციალისტი</t>
  </si>
  <si>
    <t>ადიგენის ოფისის მენეჯერი</t>
  </si>
  <si>
    <t>ლანჩხუთის ოფისის ხელმძღვანელი</t>
  </si>
  <si>
    <t>საარჩევნო სპეციალისტი (ლანჩხუთი)</t>
  </si>
  <si>
    <t>ოფისის მენეჯერი (ლანჩხუთი)</t>
  </si>
  <si>
    <t>აბაშის ოფისის ხელმძღვანელი</t>
  </si>
  <si>
    <t>საარჩევნო სპეციალისტი (აბაშა)</t>
  </si>
  <si>
    <t>ოფისის მენეჯერი (აბაშა)</t>
  </si>
  <si>
    <t>მარტვილის ოფისის ხელმძღვანელი</t>
  </si>
  <si>
    <t>მარტვილის საარჩევნო სპეციალისტი</t>
  </si>
  <si>
    <t>მარტვილის ლოჯისტიკის სპეციალისტი</t>
  </si>
  <si>
    <t>მარტვილის ოფისის მენეჯერი</t>
  </si>
  <si>
    <t>თერჯოლის ოფისის ხელმძღვანელი</t>
  </si>
  <si>
    <t>თერჯოლის ოფისის საარჩევნო სპეციალისტი</t>
  </si>
  <si>
    <t>თერჯოლის ლოჯისტიკის სპეციალისტი</t>
  </si>
  <si>
    <t>დუშეთის ოფისის ხელმძღვანელი</t>
  </si>
  <si>
    <t>ოფისის მენეჯერი (დუშეთი)</t>
  </si>
  <si>
    <t>ხულოს ოფისის ხელმძღვანელი</t>
  </si>
  <si>
    <t>ხულოს ოფისის საარჩევნო სპეციალისტი</t>
  </si>
  <si>
    <t>ოფისის მენეჯერი (ხულო)</t>
  </si>
  <si>
    <t>წალენჯიხის ოფისის ხელმძღვანელი</t>
  </si>
  <si>
    <t>წალენჯიხის საარჩევნო სპეციალისტი</t>
  </si>
  <si>
    <t>ჩხოროწყუს ოფისის ხელმძღვანელი</t>
  </si>
  <si>
    <t>საარჩევნო სპეციალისტი (ჩხოროწყუ)</t>
  </si>
  <si>
    <t>ოფისის მენეჯერი (ჩხოროწყუ)</t>
  </si>
  <si>
    <t>სენაკის ლოჯისტიკის სპეციალისტი</t>
  </si>
  <si>
    <t>სენაკის ლოჯისტიკის სპეციალისტი (დევნილები)</t>
  </si>
  <si>
    <t>სენაკის ოფისის ხელმძღვანელი</t>
  </si>
  <si>
    <t>სენაკის საარჩევნო სპეციალისტი</t>
  </si>
  <si>
    <t>სენაკის ოფისის მენეჯერი</t>
  </si>
  <si>
    <t>ნინოწმინდის ოფისის ხელმძღვანელი</t>
  </si>
  <si>
    <t>ნინოწმინდის საარჩევნო სპეციალისტი</t>
  </si>
  <si>
    <t>ნინოწმინდის ოფისის მენეჯერი</t>
  </si>
  <si>
    <t>ხელვაჩაურის ოფისის ხელმძღვანელი</t>
  </si>
  <si>
    <t>საარჩევნო სპეციალისტი (ხელვაჩაური)</t>
  </si>
  <si>
    <t>ოფისის მენეჯერი (ხელვაჩაური)</t>
  </si>
  <si>
    <t>ხობის ოფისის ხელმძღვანელი</t>
  </si>
  <si>
    <t>საარჩევნო სპეციალისტი</t>
  </si>
  <si>
    <t>ოფისის მენეჯერი (რუსთავი)</t>
  </si>
  <si>
    <t>საზოგადოებასთან ურთიერთობის სპეციალისტი (რუსთავი)</t>
  </si>
  <si>
    <t>საზოგადოებრივ ურთიერთობათა კოორდინატორი (რუსთავი)</t>
  </si>
  <si>
    <t>ღონისძიებების კოორდინატორი (რუსთავი)</t>
  </si>
  <si>
    <t>ლოჯისტიკის სპეციალისტი (რუსთავი)</t>
  </si>
  <si>
    <t>საარჩევნო სპეციალისტი (რუსთავი)</t>
  </si>
  <si>
    <t>მესტიის ოფისის ხელმძღვანელი</t>
  </si>
  <si>
    <t>საარჩევნო სპეციალისტი (მესტია)</t>
  </si>
  <si>
    <t>ოფისის მენეჯერი (მესტია)</t>
  </si>
  <si>
    <t>ქედას ოფისის ხელმძღვანელი</t>
  </si>
  <si>
    <t>ბაღდათის ოფისის ხელმძღვანელი</t>
  </si>
  <si>
    <t>საარჩევნო სპეციალისტი (ბაღდათი)</t>
  </si>
  <si>
    <t>ოფისის მენეჯერი (ბაღდათი)</t>
  </si>
  <si>
    <t>ყვარელის ოფისის ხელმძღვანელი</t>
  </si>
  <si>
    <t>ყვარელის ოფისის საარჩევნო სპეციალისტი</t>
  </si>
  <si>
    <t>ყვარელის ოფისის მენეჯერი</t>
  </si>
  <si>
    <t>წალენჯიხის ოფისის მენეჯერი</t>
  </si>
  <si>
    <t>ოფისის მენეჯერი (ონი)</t>
  </si>
  <si>
    <t>საარჩევნო სპეციალისტი (ონი)</t>
  </si>
  <si>
    <t>საარჩევნო სპეციალისტი (ლაგოდეხი)</t>
  </si>
  <si>
    <t>ლოჯისტიკის სპეციალისტი(ლაგოდეხი)</t>
  </si>
  <si>
    <t>ოფისის მენეჯერი (ლაგოდეხი)</t>
  </si>
  <si>
    <t>ლენტეხის ოფისის ხელმძღვანელი</t>
  </si>
  <si>
    <t>ოფისის მენეჯერი (ლენტეხი)</t>
  </si>
  <si>
    <t>ბორჯომის ოფისის ხელმძღვანელი</t>
  </si>
  <si>
    <t>საარჩევნო სპეციალისტი (ბორჯომი)</t>
  </si>
  <si>
    <t>ოფისის მენეჯერი (ბორჯომი)</t>
  </si>
  <si>
    <t>წალკის ოფისის ხელმძღვანელი</t>
  </si>
  <si>
    <t>წალკის ოფისის მენეჯერი</t>
  </si>
  <si>
    <t>სამტრედიის ოფისის ხელმძღვანელი</t>
  </si>
  <si>
    <t>სამტრედიის ლოჯისტიკის სპეციალისტი</t>
  </si>
  <si>
    <t>სამტრედიის ოფისის მენეჯერი</t>
  </si>
  <si>
    <t>ასპინძის ოფისის ხელმძღვანელი</t>
  </si>
  <si>
    <t>ასპინძის ოფისის საარჩევნო სპეციალისტი</t>
  </si>
  <si>
    <t>ასპინძის ოფისის მენეჯერი</t>
  </si>
  <si>
    <t>ქედას ოფისის საარჩევნო სპეციალისტი</t>
  </si>
  <si>
    <t>ქედას ოფისის მენეჯერი</t>
  </si>
  <si>
    <t>კასპის ოფისის ხელმძღვანელი</t>
  </si>
  <si>
    <t>კასპის ლოჯისტიკის სპეციალისტი</t>
  </si>
  <si>
    <t>კასპის საარჩევნო სპეციალისტი</t>
  </si>
  <si>
    <t>ხონის ოფისის ხელმძღვანელი</t>
  </si>
  <si>
    <t>ხონის ოფისის მენეჯერი</t>
  </si>
  <si>
    <t>ახალქალაქის ოფისის ხელმძღვანელი</t>
  </si>
  <si>
    <t>ახალქალაქის საარჩევნო სპეციალისტი</t>
  </si>
  <si>
    <t>ახალქალაქის ლოჯისტიკის  სპეციალისტი</t>
  </si>
  <si>
    <t>ახალქალაქის ოფისის მენეჯერი</t>
  </si>
  <si>
    <t>რეგიონალური სამსახურის სპეციალისტი</t>
  </si>
  <si>
    <t>ახალგაზრდულ საქმეთა სამსახური</t>
  </si>
  <si>
    <t>ქობულეთის ოფისის ხელმძღვანელი</t>
  </si>
  <si>
    <t>ქობულეთის ოფისის საარჩევნო სპეციალისტი</t>
  </si>
  <si>
    <t>ქობულეთის ოფისის ლოჯისტიკის სპეციალისტი</t>
  </si>
  <si>
    <t>ქობულეთის ოფისის მენეჯერი</t>
  </si>
  <si>
    <t>ფოთის ოფისის ხელმძღვანელი</t>
  </si>
  <si>
    <t>ფოთის ოფისის საარჩევნო სპეციალისტი</t>
  </si>
  <si>
    <t>ფოთის ოფისის ლოჯისტიკის სპეციალისტი</t>
  </si>
  <si>
    <t>ფოთის ოფისის მენეჯერი</t>
  </si>
  <si>
    <t>თეთრიწყაროს ოფისის ხელმძღვანელი</t>
  </si>
  <si>
    <t>თეთრიწყაროს საარჩევნო სპეციალისტი</t>
  </si>
  <si>
    <t>თეთრიწყაროს ოფისის მენეჯერი</t>
  </si>
  <si>
    <t>სტეფანწმინდე ოფისის ხელმძღვანელი</t>
  </si>
  <si>
    <t>სტეფანწმინდე საარჩევნო სპეციალისტი</t>
  </si>
  <si>
    <t>სტეფანწმინდა ოფისის მენეჯერი</t>
  </si>
  <si>
    <t>მცხეთის ოფისის ხელმძღვანელი</t>
  </si>
  <si>
    <t>მცხეთის ლოჯისტიკის სპეციალისტი</t>
  </si>
  <si>
    <t>მცხეთის საარჩევნო სპეციალისტი</t>
  </si>
  <si>
    <t>მცხეთის ოფისის მენეჯერი</t>
  </si>
  <si>
    <t>სიღნაღის ოფისის ხელმძღვანელი</t>
  </si>
  <si>
    <t>სიღნაღის საარჩევნო სპეციალისტი</t>
  </si>
  <si>
    <t>სიღნაღის ოფისის მენეჯერი</t>
  </si>
  <si>
    <t>თიანეთის ოფისის მენეჯერი</t>
  </si>
  <si>
    <t>საჩხერის ოფისის ხელმძღვანელი</t>
  </si>
  <si>
    <t>საჩხერის საარჩევნო სპეციალისტი</t>
  </si>
  <si>
    <t>ცვეთა</t>
  </si>
  <si>
    <t>სატელევიზიო სარეკლამო კამპანიის დაგეგმვა</t>
  </si>
  <si>
    <t>88.18.24.176</t>
  </si>
  <si>
    <t>ი/მ გოჩა ცუცქირიძე</t>
  </si>
  <si>
    <t>2020 წლის 17 სექტემბრიდან 2020 წლის 31 ოქტომბრის ჩათვლით</t>
  </si>
  <si>
    <t>01003019002</t>
  </si>
  <si>
    <t>XM933MX</t>
  </si>
  <si>
    <t>Mercedes</t>
  </si>
  <si>
    <t>Sprinter</t>
  </si>
  <si>
    <t>სსიპ სახელმწიფო რეზერვებისა და სამოქალაქო უსაფრთხოების სერვისების სააგენტო</t>
  </si>
  <si>
    <t>შპს აიმუვის.ჯი</t>
  </si>
  <si>
    <t>სს აი თი დი სი</t>
  </si>
  <si>
    <t>შპს მეგაკო</t>
  </si>
  <si>
    <t>შპს საინფორმაციო სააგენტო კომერსანტი</t>
  </si>
  <si>
    <t>შპს მუზეუმი</t>
  </si>
  <si>
    <t>სსიპ საქართველოს ეროვნული მუზეუმი</t>
  </si>
  <si>
    <t>შპს ლისის ტბის რეკრეაცია</t>
  </si>
  <si>
    <t>შპს პრომოთე</t>
  </si>
  <si>
    <t>შპს სასტუმრო თელავი</t>
  </si>
  <si>
    <t>შპს თელავის მუნიციპალიტეტის კეთილმოწყობის სამსახური</t>
  </si>
  <si>
    <t>ესმერალდა იაკობაშვილი</t>
  </si>
  <si>
    <t>01013001181</t>
  </si>
  <si>
    <t>სატელევიზიო რეკლამის ხარჯი</t>
  </si>
  <si>
    <t>შპს ფორმულა</t>
  </si>
  <si>
    <t>შპს ტელეკომპანია პირველი</t>
  </si>
  <si>
    <t>შპს ტელეკომპანია კავკასია</t>
  </si>
  <si>
    <t>შპს სამაუწყებლო კომპანია რუსთავი 2</t>
  </si>
  <si>
    <t>შპს მთავარი არხი</t>
  </si>
  <si>
    <t>შპს ონ.ჯი</t>
  </si>
  <si>
    <t>შპს თიბი გრუპ</t>
  </si>
  <si>
    <t>შპს რადიო ჰოლდინგი ფორტუნა</t>
  </si>
  <si>
    <t>შპს რადიო იმედი</t>
  </si>
  <si>
    <t>შპს ევროპა პლიუს თბილისი</t>
  </si>
  <si>
    <t>შპს ქართული რადიო</t>
  </si>
  <si>
    <t>204892535</t>
  </si>
  <si>
    <t>204982206</t>
  </si>
  <si>
    <t>1.6.4.3</t>
  </si>
  <si>
    <t>რადიო რეკლამა</t>
  </si>
  <si>
    <t>35001016021</t>
  </si>
  <si>
    <t>01008034246</t>
  </si>
  <si>
    <t>03001006742</t>
  </si>
  <si>
    <t>01011024785</t>
  </si>
  <si>
    <t>01017002593</t>
  </si>
  <si>
    <t>01301132650</t>
  </si>
  <si>
    <t>01030002904</t>
  </si>
  <si>
    <t>01017020489</t>
  </si>
  <si>
    <t>01033001934</t>
  </si>
  <si>
    <t>01005033863</t>
  </si>
  <si>
    <t>01027069188</t>
  </si>
  <si>
    <t>01025010576</t>
  </si>
  <si>
    <t>01013020605</t>
  </si>
  <si>
    <t>01023000176</t>
  </si>
  <si>
    <t>01030006466</t>
  </si>
  <si>
    <t>01018002348</t>
  </si>
  <si>
    <t>01008012174</t>
  </si>
  <si>
    <t>01029015186</t>
  </si>
  <si>
    <t>01017021552</t>
  </si>
  <si>
    <t>01001072919</t>
  </si>
  <si>
    <t>01019016014</t>
  </si>
  <si>
    <t>01008010773</t>
  </si>
  <si>
    <t>01019087183</t>
  </si>
  <si>
    <t>01017007647</t>
  </si>
  <si>
    <t>01017033189</t>
  </si>
  <si>
    <t>01009011568</t>
  </si>
  <si>
    <t>01008058360</t>
  </si>
  <si>
    <t>01018000549</t>
  </si>
  <si>
    <t>01004009017</t>
  </si>
  <si>
    <t>01008001119</t>
  </si>
  <si>
    <t>01030025678</t>
  </si>
  <si>
    <t>01005002979</t>
  </si>
  <si>
    <t>29001008710</t>
  </si>
  <si>
    <t>01010000949</t>
  </si>
  <si>
    <t>56001009535</t>
  </si>
  <si>
    <t>01029003858</t>
  </si>
  <si>
    <t>01015008409</t>
  </si>
  <si>
    <t>54001003453</t>
  </si>
  <si>
    <t>01015002342</t>
  </si>
  <si>
    <t>01015003271</t>
  </si>
  <si>
    <t>01010000564</t>
  </si>
  <si>
    <t>01015011552</t>
  </si>
  <si>
    <t>01015008508</t>
  </si>
  <si>
    <t>50001001301</t>
  </si>
  <si>
    <t>59003003830</t>
  </si>
  <si>
    <t>01006004537</t>
  </si>
  <si>
    <t>31001017431</t>
  </si>
  <si>
    <t>60401170927</t>
  </si>
  <si>
    <t>31001001803</t>
  </si>
  <si>
    <t>18001057680</t>
  </si>
  <si>
    <t>59001025249</t>
  </si>
  <si>
    <t>59001111370</t>
  </si>
  <si>
    <t>62004013685</t>
  </si>
  <si>
    <t>50001001310</t>
  </si>
  <si>
    <t>432549352</t>
  </si>
  <si>
    <t>01008007550</t>
  </si>
  <si>
    <t>01026009763</t>
  </si>
  <si>
    <t>01017031109</t>
  </si>
  <si>
    <t>01005001283</t>
  </si>
  <si>
    <t>01015007417</t>
  </si>
  <si>
    <t>31001009452</t>
  </si>
  <si>
    <t>03001019608</t>
  </si>
  <si>
    <t>03001016237</t>
  </si>
  <si>
    <t>ზურაბ მიგრიაული</t>
  </si>
  <si>
    <t>ალექსანდრე ფირცხალაიშვილი</t>
  </si>
  <si>
    <t>ელისბარი ქეთიაშვილი</t>
  </si>
  <si>
    <t>GE39TB7011645064300019</t>
  </si>
  <si>
    <t>GE29TB7958345064300006</t>
  </si>
  <si>
    <t>GE91TB7790345064300015</t>
  </si>
  <si>
    <t>GE76TB7332145061100079</t>
  </si>
  <si>
    <t>GE94TB7648745066300003</t>
  </si>
  <si>
    <t>GE54TB7013945064300022</t>
  </si>
  <si>
    <t>GE31TB7011636010100070</t>
  </si>
  <si>
    <t>GE89BG0000000160885639</t>
  </si>
  <si>
    <t>GE36TB1178845063622392</t>
  </si>
  <si>
    <t>GE10TB7715045061600005</t>
  </si>
  <si>
    <t>GE56TB7326845066300001</t>
  </si>
  <si>
    <t>GE70TB7013245066300006</t>
  </si>
  <si>
    <t>GE97TB7599145066300004</t>
  </si>
  <si>
    <t>GE51TB7277045064300016</t>
  </si>
  <si>
    <t>GE40BG0000000394502000</t>
  </si>
  <si>
    <t>GE64TB7694636010100052</t>
  </si>
  <si>
    <t>GE69TB7956545066300001</t>
  </si>
  <si>
    <t>GE94TB7425145164300001</t>
  </si>
  <si>
    <t>GE61TB1100000007070592</t>
  </si>
  <si>
    <t>GE36TB7642845061100008</t>
  </si>
  <si>
    <t>GE20TB0800000451616281</t>
  </si>
  <si>
    <t>GE64TB7662145064300024</t>
  </si>
  <si>
    <t>GE55TB0880636010100056</t>
  </si>
  <si>
    <t>GE36TB7541945061100009</t>
  </si>
  <si>
    <t>GE62TB7245545061100005</t>
  </si>
  <si>
    <t>GE36TB7554136010100015</t>
  </si>
  <si>
    <t>GE89TB7170036010100030</t>
  </si>
  <si>
    <t>GE43TB1100000717718718</t>
  </si>
  <si>
    <t>GE45TB7147636010100002</t>
  </si>
  <si>
    <t>GE62TB7220845064300009</t>
  </si>
  <si>
    <t>GE90TB7793645063600013</t>
  </si>
  <si>
    <t>GE94TB1100000309179990</t>
  </si>
  <si>
    <t>GE84TB7975536010100003</t>
  </si>
  <si>
    <t>GE85TB7139145063600042</t>
  </si>
  <si>
    <t>GE08TB7660345066300001</t>
  </si>
  <si>
    <t>GE81BG0000000549813200</t>
  </si>
  <si>
    <t>GE87TB7247745063600008</t>
  </si>
  <si>
    <t>GE52TB1112636010100053</t>
  </si>
  <si>
    <t>GE48TB7203745061100116</t>
  </si>
  <si>
    <t>GE24BG0000000104656200</t>
  </si>
  <si>
    <t>GE98BG0000000131433852</t>
  </si>
  <si>
    <t>GE34TB7387445061100010</t>
  </si>
  <si>
    <t>GE39TB0710936010300016</t>
  </si>
  <si>
    <t>GE72TB7354645064300026</t>
  </si>
  <si>
    <t>GE70KS0000000000123329</t>
  </si>
  <si>
    <t>GE48TB7437145064300019</t>
  </si>
  <si>
    <t>GE58BG0000000223053400</t>
  </si>
  <si>
    <t>GE30BG0000000135556800</t>
  </si>
  <si>
    <t>GE30BG0000000161889875</t>
  </si>
  <si>
    <t>GE62TB1100000101179101</t>
  </si>
  <si>
    <t>GE70TB1100000048701375</t>
  </si>
  <si>
    <t>GE26TB7947836010100007</t>
  </si>
  <si>
    <t>GE07TB1165145161600001</t>
  </si>
  <si>
    <t>GE18BG0000000829812400</t>
  </si>
  <si>
    <t>GE27BG0000000131343950</t>
  </si>
  <si>
    <t>GE46TB7013245064300007</t>
  </si>
  <si>
    <t>GE41BG0000000518215200</t>
  </si>
  <si>
    <t>GE73TB7053445165100008</t>
  </si>
  <si>
    <t>GE46TB7719045061100092</t>
  </si>
  <si>
    <t>GE78TB7068036060100001</t>
  </si>
  <si>
    <t>GE04VT1000000625334506</t>
  </si>
  <si>
    <t>GE80TB1100000999701999</t>
  </si>
  <si>
    <t>GE18TB7953245061100041</t>
  </si>
  <si>
    <t>GE79TB1100000100089000</t>
  </si>
  <si>
    <t>GE67TB7251345061100013</t>
  </si>
  <si>
    <t>GE07TB7131645068100002</t>
  </si>
  <si>
    <t>GE33TB7120545061600022</t>
  </si>
  <si>
    <t>GE06BG0000000184090600</t>
  </si>
  <si>
    <t>სს "ვითიბი ბანკი ჯორჯია"</t>
  </si>
  <si>
    <t>გრიგოლ იობაშვილი</t>
  </si>
  <si>
    <t>ბადრი ნეფარიძე</t>
  </si>
  <si>
    <t>გიორგი მარგიევი</t>
  </si>
  <si>
    <t>თორნიკე ჯინჭველეიშვილი</t>
  </si>
  <si>
    <t>მარინე ფალიანი</t>
  </si>
  <si>
    <t>მარიამ მეღვინეთუხუცესი</t>
  </si>
  <si>
    <t>შალვა შარაშენიძე</t>
  </si>
  <si>
    <t>ზაზა აღლემაშვილი</t>
  </si>
  <si>
    <t>გიორგი მაჭავარიანი</t>
  </si>
  <si>
    <t>ნატო ცოფურაშვილი</t>
  </si>
  <si>
    <t>გიორგი ნამგალაური</t>
  </si>
  <si>
    <t>ნატა ხურციძე  თანამშრომელი</t>
  </si>
  <si>
    <t>პეტრე მეტაქსა</t>
  </si>
  <si>
    <t>გიორგი ასლანიკაშვილი</t>
  </si>
  <si>
    <t>გიორგი შიხაშვილი</t>
  </si>
  <si>
    <t>ლევან ძაგანია</t>
  </si>
  <si>
    <t>ირაკლი ცისკარიშვილი</t>
  </si>
  <si>
    <t>დავითი კლდიაშვილი</t>
  </si>
  <si>
    <t>გიორგი ჟღენტი</t>
  </si>
  <si>
    <t>ნათია მურაჩაშვილი</t>
  </si>
  <si>
    <t>თამარ კაკულია</t>
  </si>
  <si>
    <t>დავით ჯაფარიძე</t>
  </si>
  <si>
    <t>გიორგი კორსანტია</t>
  </si>
  <si>
    <t>ნათია ახალაშვილი</t>
  </si>
  <si>
    <t>ლევან ხარზიანი</t>
  </si>
  <si>
    <t>ვახტანგ სურგულაძე</t>
  </si>
  <si>
    <t>მაია გიორგობიანი</t>
  </si>
  <si>
    <t>მედეა მაჭავარიანი</t>
  </si>
  <si>
    <t>თეიმურაზ გეგეშიძე</t>
  </si>
  <si>
    <t>ზაზა ბერბიჭაშვილი</t>
  </si>
  <si>
    <t>გიორგი სიორიძე</t>
  </si>
  <si>
    <t>გიგა მჭედლიშვილი</t>
  </si>
  <si>
    <t>უჩა მაჩაიძე</t>
  </si>
  <si>
    <t>თეონა ბერიძე</t>
  </si>
  <si>
    <t>ლევან ბაშინურიძე</t>
  </si>
  <si>
    <t>თამარ ჩიქოვანი</t>
  </si>
  <si>
    <t>თეიმურაზ ჯაფარიძე</t>
  </si>
  <si>
    <t>ნინო გრძელიშვილი</t>
  </si>
  <si>
    <t>ზურაბ ფიჩხაია</t>
  </si>
  <si>
    <t>ამირან ჭაბუკიანი</t>
  </si>
  <si>
    <t>მანუჩარ მსხალაია</t>
  </si>
  <si>
    <t>ლაშა არევაძე</t>
  </si>
  <si>
    <t>მაკა ჯიქიძე</t>
  </si>
  <si>
    <t>შპს ეკო ფრეშ ჯეორჯია</t>
  </si>
  <si>
    <t>ეკატერინე ჭელიძე</t>
  </si>
  <si>
    <t>ანნა ნინუა</t>
  </si>
  <si>
    <t>იაგო ჟიჟიაშვილი</t>
  </si>
  <si>
    <t>ჯიმშერი ჯალაბაძე</t>
  </si>
  <si>
    <t>მირზა მეშველიანი</t>
  </si>
  <si>
    <t>თამარ ბენაშვილი</t>
  </si>
  <si>
    <t>ლუსინე მატევოსიანი</t>
  </si>
  <si>
    <t>გიორგი კეკელიძე</t>
  </si>
  <si>
    <t>ალექსანდრე ზიდირიდის</t>
  </si>
  <si>
    <t>ლამარა ჩარგეიშვილი</t>
  </si>
  <si>
    <t>ეთერ დევდარიანი</t>
  </si>
  <si>
    <t>მაია მიქავა</t>
  </si>
  <si>
    <t>შოთა მამისაშვილი</t>
  </si>
  <si>
    <t>ილია დუღაძე</t>
  </si>
  <si>
    <t>ავთანდილ ქვემოთიანი</t>
  </si>
  <si>
    <t>გიორგი მჭედლიძე</t>
  </si>
  <si>
    <t>მარიანა არჩუაძე</t>
  </si>
  <si>
    <t>იაგორ ნერგაძე</t>
  </si>
  <si>
    <t>ნიკოლოზ ჩერქეზიშვილი</t>
  </si>
  <si>
    <t>16001004067</t>
  </si>
  <si>
    <t>სტიკერი 15 სმ დიამეტრი, მაჟორიტარ ნიკოლოზ ჩერქეზიშვილის გამოსახულებით</t>
  </si>
  <si>
    <t>სტიკერის ღირებულება</t>
  </si>
  <si>
    <t>5000 ცალი</t>
  </si>
  <si>
    <t>13.10.2020 - 31.10.2020</t>
  </si>
  <si>
    <t>2020 წლის 31 ოქტომბერი</t>
  </si>
  <si>
    <t>შპს იუნირენთ ჰოლდინგი</t>
  </si>
  <si>
    <t>მსუბუქი ავტომობილი</t>
  </si>
  <si>
    <t>Toyota</t>
  </si>
  <si>
    <t>Prado</t>
  </si>
  <si>
    <t>BMW</t>
  </si>
  <si>
    <t>X6</t>
  </si>
  <si>
    <t>X5</t>
  </si>
  <si>
    <t>Land Cruiser 200</t>
  </si>
  <si>
    <t>Range Rover</t>
  </si>
  <si>
    <t>Vogue</t>
  </si>
  <si>
    <t>S Class</t>
  </si>
  <si>
    <t>7 Series</t>
  </si>
  <si>
    <t>ქ. თბილისი, პუშკინის ქ. 6</t>
  </si>
  <si>
    <t>01.15.04.022.001.01.011</t>
  </si>
  <si>
    <t>2020 წლის 28 თებერვლიდან 2020 წლის 30 ნოემბრის ჩათვლით</t>
  </si>
  <si>
    <t>56 კვ.მ</t>
  </si>
  <si>
    <t>01013000704</t>
  </si>
  <si>
    <t>ფ/პ აბრამ ჩანჩალაშვილი</t>
  </si>
  <si>
    <t>გზირიშვილი</t>
  </si>
  <si>
    <t xml:space="preserve">არევაძე </t>
  </si>
  <si>
    <t>ფოლადიშვილი</t>
  </si>
  <si>
    <t>ნოზაძე</t>
  </si>
  <si>
    <t xml:space="preserve">კუპრაძე </t>
  </si>
  <si>
    <t>ბიწაძე</t>
  </si>
  <si>
    <t>ჯონი</t>
  </si>
  <si>
    <t>ჭიქაშუა</t>
  </si>
  <si>
    <t>კუდაშვილი</t>
  </si>
  <si>
    <t>მედეია</t>
  </si>
  <si>
    <t>ჭველიძე</t>
  </si>
  <si>
    <t>ზაქარეიშვილი</t>
  </si>
  <si>
    <t xml:space="preserve">სამუშია </t>
  </si>
  <si>
    <t>ბასიშვილი</t>
  </si>
  <si>
    <t>მზია</t>
  </si>
  <si>
    <t>ბოტკოველი</t>
  </si>
  <si>
    <t>36001013286</t>
  </si>
  <si>
    <t>01011029229</t>
  </si>
  <si>
    <t>01017052194</t>
  </si>
  <si>
    <t>57001057761</t>
  </si>
  <si>
    <t>57001028067</t>
  </si>
  <si>
    <t>01005021381</t>
  </si>
  <si>
    <t>48001024710</t>
  </si>
  <si>
    <t>61006003574</t>
  </si>
  <si>
    <t>17001029439</t>
  </si>
  <si>
    <t>01013010327</t>
  </si>
  <si>
    <t>01011020182</t>
  </si>
  <si>
    <t>37001047595</t>
  </si>
  <si>
    <t>59004001205</t>
  </si>
  <si>
    <t>20001016534</t>
  </si>
  <si>
    <t>ხელმძღვანელის მოადგილე</t>
  </si>
  <si>
    <t>საარჩევნო სპეციალისტი (ვანი)</t>
  </si>
  <si>
    <t>ლაგოდეხის ოფისის ხელმძღვანელი</t>
  </si>
  <si>
    <t>თიანეთის საარჩევნო სპეციალსიტი</t>
  </si>
  <si>
    <t>EF716FF</t>
  </si>
  <si>
    <t>2020 წლის 01 ოქტომბრიდან 31 ოქტომბერის ჩათვლით</t>
  </si>
  <si>
    <t>შპს ჯი ტი ეს</t>
  </si>
  <si>
    <t>საპენსიო</t>
  </si>
  <si>
    <t>ბიუჯეტში ზედმეტად გადახდილი თანხა</t>
  </si>
  <si>
    <t>ბანერი</t>
  </si>
  <si>
    <t>მარკეტინგული მომსახურება</t>
  </si>
  <si>
    <t>სსიპ საპენსიო სააგენტო - ნომმინალური მფლობელობის ერთიანი ანგარიში</t>
  </si>
  <si>
    <t>შპს ჯორჯიან უოთერ ენდ ფაუერი</t>
  </si>
  <si>
    <t>შპს საქართველოს გაერთიანებული წყალმომარაგების კომპანია</t>
  </si>
  <si>
    <t>თბილისის დასუფთავება</t>
  </si>
  <si>
    <t>შპს სმარტნეტი</t>
  </si>
  <si>
    <t>შპს ღამის შოუ სტუდია</t>
  </si>
  <si>
    <t>შპს ტელესერვისი</t>
  </si>
  <si>
    <t>შპს ბრავო რექორდს</t>
  </si>
  <si>
    <t>შპს მაირეკლამაჯი</t>
  </si>
  <si>
    <t>ადვოკატი დავით ჩქოტუა</t>
  </si>
  <si>
    <t>შპს დილიჯენს</t>
  </si>
  <si>
    <t>მერი ყანჩაველი</t>
  </si>
  <si>
    <t>ვერა დოლიძე</t>
  </si>
  <si>
    <t>შპს ჯლ ივენთ</t>
  </si>
  <si>
    <t>შპს მს-ლაითს</t>
  </si>
  <si>
    <t>შპს თერთმეტი</t>
  </si>
  <si>
    <t>შტატგარეშე</t>
  </si>
  <si>
    <t>;01019035970</t>
  </si>
  <si>
    <t>GA0634</t>
  </si>
  <si>
    <t>UV190VU</t>
  </si>
  <si>
    <t>HD115DH</t>
  </si>
  <si>
    <t>FF744FI</t>
  </si>
  <si>
    <t>DD295FF</t>
  </si>
  <si>
    <t>ა(ა)იპ თავისუფალი მედია სივრცე</t>
  </si>
  <si>
    <t>შპს  დამოუკ. ტელეკომპანია  'მეგა -ტვ'</t>
  </si>
  <si>
    <t>შპს  სამაუწყებლო კომპანია იმერვიზია</t>
  </si>
  <si>
    <t>შპს აგროკომუნიკატორი</t>
  </si>
  <si>
    <t>შპს გურიის პრესკლუბი</t>
  </si>
  <si>
    <t>შპს დამოუკიდებელი ტელე-რადიო კომპანია 'ოდიში'</t>
  </si>
  <si>
    <t>შპს 'სამაუწყებლო კომპანია მეცხრე ტალღა'</t>
  </si>
  <si>
    <t>შპს ტელეიმედი</t>
  </si>
  <si>
    <t>შპს ტელეკომპანია ეგრისი</t>
  </si>
  <si>
    <t>შპს ტელე-რადიო კომპანია რიონი</t>
  </si>
  <si>
    <t>შპს ტელერადიო კორპორაცია ინფორმკავშირი ტელევიზია არგო</t>
  </si>
  <si>
    <t>შპს ტვ 25</t>
  </si>
  <si>
    <t>შპს გურია ნიუსი</t>
  </si>
  <si>
    <t>შპს  ჰო და არა</t>
  </si>
  <si>
    <t>შპს ლანჩხუთი PLUS</t>
  </si>
  <si>
    <t>შპს მათე ჯენერალს</t>
  </si>
  <si>
    <t>შპს გაზეთი ალიონი</t>
  </si>
  <si>
    <t>შპს ლანჩხუთის მოამბე</t>
  </si>
  <si>
    <t>441994585</t>
  </si>
  <si>
    <t>433651185</t>
  </si>
  <si>
    <t>404384395</t>
  </si>
  <si>
    <t>შპს გრად - GRAD</t>
  </si>
  <si>
    <t>405156762</t>
  </si>
  <si>
    <t>404399664</t>
  </si>
  <si>
    <t>202460666</t>
  </si>
  <si>
    <t>405295265</t>
  </si>
  <si>
    <t>405247594</t>
  </si>
  <si>
    <t>შპს პრომეთე</t>
  </si>
  <si>
    <t>404947625</t>
  </si>
  <si>
    <t>402098494</t>
  </si>
  <si>
    <t>402005316</t>
  </si>
  <si>
    <t>204958812</t>
  </si>
  <si>
    <t>სატრანსპორტო საშუალებებზე განთავსებული რეკლამა</t>
  </si>
  <si>
    <t>შპს არტ რადიო</t>
  </si>
  <si>
    <t>ასოციაცია ათინათი</t>
  </si>
  <si>
    <t>შპს ვანილა სქაი ჯორჯია</t>
  </si>
  <si>
    <t>შპს FILM ASYLUM</t>
  </si>
  <si>
    <t>ი/მ იური პოღოსიანი</t>
  </si>
  <si>
    <t>200272908</t>
  </si>
  <si>
    <t>404977352</t>
  </si>
  <si>
    <t>404404122</t>
  </si>
  <si>
    <t>208217945</t>
  </si>
  <si>
    <t>შპს პრინტ ექსპრესი</t>
  </si>
  <si>
    <t>437065916</t>
  </si>
  <si>
    <t>244959826</t>
  </si>
  <si>
    <t>215599323</t>
  </si>
  <si>
    <t>400257413</t>
  </si>
  <si>
    <t>437059415</t>
  </si>
  <si>
    <t>219995600</t>
  </si>
  <si>
    <t>404574518</t>
  </si>
  <si>
    <t>204405811</t>
  </si>
  <si>
    <t>211352016</t>
  </si>
  <si>
    <t>202188612</t>
  </si>
  <si>
    <t>239861592</t>
  </si>
  <si>
    <t>203842823</t>
  </si>
  <si>
    <t>405034190</t>
  </si>
  <si>
    <t>212678093</t>
  </si>
  <si>
    <t>230031195</t>
  </si>
  <si>
    <t>245414680</t>
  </si>
  <si>
    <t>405345666</t>
  </si>
  <si>
    <t>233646542</t>
  </si>
  <si>
    <t>233643457</t>
  </si>
  <si>
    <t>237074535</t>
  </si>
  <si>
    <t>233643126),</t>
  </si>
  <si>
    <t>205284789</t>
  </si>
  <si>
    <t>404987289</t>
  </si>
  <si>
    <t>211323735</t>
  </si>
  <si>
    <t>208149859</t>
  </si>
  <si>
    <t>205260162</t>
  </si>
  <si>
    <t>206176109</t>
  </si>
  <si>
    <t>204875108</t>
  </si>
  <si>
    <t>405182305</t>
  </si>
  <si>
    <t>404492205</t>
  </si>
  <si>
    <t>204426264</t>
  </si>
  <si>
    <t>200221991</t>
  </si>
  <si>
    <t>220014464</t>
  </si>
  <si>
    <t>236097772</t>
  </si>
  <si>
    <t>01011060269</t>
  </si>
  <si>
    <t>249271167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</si>
</sst>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0.0"/>
  </numFmts>
  <fonts count="38" x14ac:knownFonts="1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8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495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7" xfId="2" applyFont="1" applyFill="1" applyBorder="1" applyAlignment="1" applyProtection="1">
      <alignment horizontal="center" vertical="top" wrapText="1"/>
    </xf>
    <xf numFmtId="1" fontId="25" fillId="5" borderId="27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8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29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0" xfId="2" applyFont="1" applyFill="1" applyBorder="1" applyAlignment="1" applyProtection="1">
      <alignment horizontal="left" vertical="top"/>
      <protection locked="0"/>
    </xf>
    <xf numFmtId="0" fontId="25" fillId="5" borderId="30" xfId="2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1" fontId="25" fillId="5" borderId="31" xfId="2" applyNumberFormat="1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4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33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5" xfId="9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7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7" xfId="9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right" vertical="center"/>
      <protection locked="0"/>
    </xf>
    <xf numFmtId="0" fontId="33" fillId="0" borderId="17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1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0" xfId="9" applyFont="1" applyFill="1" applyBorder="1" applyAlignment="1" applyProtection="1">
      <alignment horizontal="center" vertical="center" wrapText="1"/>
    </xf>
    <xf numFmtId="0" fontId="30" fillId="4" borderId="15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4" borderId="12" xfId="9" applyFont="1" applyFill="1" applyBorder="1" applyAlignment="1" applyProtection="1">
      <alignment horizontal="center" vertical="center" wrapText="1"/>
    </xf>
    <xf numFmtId="0" fontId="30" fillId="3" borderId="15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49" fontId="30" fillId="3" borderId="13" xfId="9" applyNumberFormat="1" applyFont="1" applyFill="1" applyBorder="1" applyAlignment="1" applyProtection="1">
      <alignment horizontal="center" vertical="center" wrapText="1"/>
    </xf>
    <xf numFmtId="0" fontId="30" fillId="3" borderId="9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30" fillId="5" borderId="12" xfId="9" applyFont="1" applyFill="1" applyBorder="1" applyAlignment="1" applyProtection="1">
      <alignment horizontal="center" vertical="center" wrapText="1"/>
    </xf>
    <xf numFmtId="0" fontId="28" fillId="5" borderId="40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1" xfId="9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1" xfId="0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1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1" xfId="0" applyFont="1" applyFill="1" applyBorder="1" applyAlignment="1">
      <alignment vertical="center"/>
    </xf>
    <xf numFmtId="2" fontId="25" fillId="0" borderId="26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23" fillId="0" borderId="2" xfId="1" applyFont="1" applyFill="1" applyBorder="1" applyAlignment="1" applyProtection="1">
      <alignment horizontal="left" vertical="center" wrapText="1" indent="1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18" fillId="0" borderId="1" xfId="1" quotePrefix="1" applyFont="1" applyFill="1" applyBorder="1" applyAlignment="1" applyProtection="1">
      <alignment horizontal="left" vertical="center" wrapText="1" indent="1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15" quotePrefix="1" applyFont="1" applyBorder="1" applyAlignment="1" applyProtection="1">
      <alignment vertical="center" wrapText="1"/>
      <protection locked="0"/>
    </xf>
    <xf numFmtId="169" fontId="23" fillId="5" borderId="1" xfId="0" applyNumberFormat="1" applyFont="1" applyFill="1" applyBorder="1" applyProtection="1"/>
    <xf numFmtId="3" fontId="18" fillId="0" borderId="1" xfId="0" applyNumberFormat="1" applyFont="1" applyBorder="1" applyProtection="1">
      <protection locked="0"/>
    </xf>
    <xf numFmtId="168" fontId="33" fillId="0" borderId="2" xfId="10" applyNumberFormat="1" applyFont="1" applyFill="1" applyBorder="1" applyAlignment="1" applyProtection="1">
      <alignment horizontal="left" vertical="center" wrapText="1"/>
      <protection locked="0"/>
    </xf>
    <xf numFmtId="0" fontId="18" fillId="0" borderId="1" xfId="15" applyFont="1" applyBorder="1" applyAlignment="1" applyProtection="1">
      <alignment horizontal="center" vertical="center" wrapText="1"/>
      <protection locked="0"/>
    </xf>
    <xf numFmtId="0" fontId="18" fillId="0" borderId="1" xfId="15" applyFont="1" applyBorder="1" applyAlignment="1" applyProtection="1">
      <alignment vertical="center" wrapText="1"/>
      <protection locked="0"/>
    </xf>
    <xf numFmtId="0" fontId="18" fillId="0" borderId="1" xfId="15" quotePrefix="1" applyFont="1" applyBorder="1" applyAlignment="1" applyProtection="1">
      <alignment vertical="center" wrapText="1"/>
      <protection locked="0"/>
    </xf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14" fontId="12" fillId="0" borderId="1" xfId="3" applyNumberFormat="1" applyBorder="1" applyProtection="1">
      <protection locked="0"/>
    </xf>
    <xf numFmtId="14" fontId="18" fillId="0" borderId="2" xfId="1" applyNumberFormat="1" applyFont="1" applyFill="1" applyBorder="1" applyAlignment="1" applyProtection="1">
      <alignment horizontal="left" vertical="center" wrapText="1" indent="1"/>
    </xf>
    <xf numFmtId="49" fontId="33" fillId="0" borderId="1" xfId="9" quotePrefix="1" applyNumberFormat="1" applyFont="1" applyBorder="1" applyAlignment="1" applyProtection="1">
      <alignment vertical="center"/>
      <protection locked="0"/>
    </xf>
    <xf numFmtId="4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18" fillId="5" borderId="0" xfId="1" applyNumberFormat="1" applyFont="1" applyFill="1" applyBorder="1" applyAlignment="1" applyProtection="1">
      <alignment horizontal="center" vertical="center"/>
    </xf>
    <xf numFmtId="2" fontId="18" fillId="5" borderId="0" xfId="0" applyNumberFormat="1" applyFont="1" applyFill="1" applyProtection="1"/>
    <xf numFmtId="2" fontId="18" fillId="0" borderId="0" xfId="0" applyNumberFormat="1" applyFont="1" applyFill="1" applyProtection="1"/>
    <xf numFmtId="2" fontId="18" fillId="5" borderId="0" xfId="1" applyNumberFormat="1" applyFont="1" applyFill="1" applyAlignment="1" applyProtection="1">
      <alignment vertical="center"/>
    </xf>
    <xf numFmtId="2" fontId="23" fillId="5" borderId="1" xfId="1" applyNumberFormat="1" applyFont="1" applyFill="1" applyBorder="1" applyAlignment="1" applyProtection="1">
      <alignment horizontal="center" vertical="center" wrapText="1"/>
    </xf>
    <xf numFmtId="2" fontId="23" fillId="5" borderId="1" xfId="1" applyNumberFormat="1" applyFont="1" applyFill="1" applyBorder="1" applyAlignment="1" applyProtection="1">
      <alignment horizontal="right" vertical="center"/>
    </xf>
    <xf numFmtId="2" fontId="23" fillId="5" borderId="1" xfId="1" applyNumberFormat="1" applyFont="1" applyFill="1" applyBorder="1" applyAlignment="1" applyProtection="1">
      <alignment horizontal="right" vertical="center" wrapText="1"/>
    </xf>
    <xf numFmtId="2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23" fillId="2" borderId="1" xfId="1" applyNumberFormat="1" applyFont="1" applyFill="1" applyBorder="1" applyAlignment="1" applyProtection="1">
      <alignment horizontal="right" vertical="center"/>
      <protection locked="0"/>
    </xf>
    <xf numFmtId="2" fontId="18" fillId="0" borderId="1" xfId="3" applyNumberFormat="1" applyFont="1" applyBorder="1" applyProtection="1">
      <protection locked="0"/>
    </xf>
    <xf numFmtId="2" fontId="18" fillId="5" borderId="1" xfId="1" applyNumberFormat="1" applyFont="1" applyFill="1" applyBorder="1" applyAlignment="1" applyProtection="1">
      <alignment horizontal="right" vertical="center" wrapText="1"/>
    </xf>
    <xf numFmtId="2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2" fontId="18" fillId="2" borderId="1" xfId="1" applyNumberFormat="1" applyFont="1" applyFill="1" applyBorder="1" applyAlignment="1" applyProtection="1">
      <alignment horizontal="right" vertical="center"/>
      <protection locked="0"/>
    </xf>
    <xf numFmtId="2" fontId="18" fillId="0" borderId="1" xfId="2" applyNumberFormat="1" applyFont="1" applyFill="1" applyBorder="1" applyAlignment="1" applyProtection="1">
      <alignment horizontal="right" vertical="top"/>
      <protection locked="0"/>
    </xf>
    <xf numFmtId="2" fontId="18" fillId="0" borderId="1" xfId="2" applyNumberFormat="1" applyFont="1" applyFill="1" applyBorder="1" applyAlignment="1" applyProtection="1">
      <alignment horizontal="right" vertical="center"/>
      <protection locked="0"/>
    </xf>
    <xf numFmtId="2" fontId="18" fillId="5" borderId="1" xfId="2" applyNumberFormat="1" applyFont="1" applyFill="1" applyBorder="1" applyAlignment="1" applyProtection="1">
      <alignment horizontal="right" vertical="top"/>
    </xf>
    <xf numFmtId="2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8" fillId="0" borderId="4" xfId="2" applyNumberFormat="1" applyFont="1" applyFill="1" applyBorder="1" applyAlignment="1" applyProtection="1">
      <alignment horizontal="right" vertical="center"/>
      <protection locked="0"/>
    </xf>
    <xf numFmtId="2" fontId="18" fillId="5" borderId="35" xfId="1" applyNumberFormat="1" applyFont="1" applyFill="1" applyBorder="1" applyAlignment="1" applyProtection="1">
      <alignment horizontal="right" vertical="center" wrapText="1"/>
    </xf>
    <xf numFmtId="2" fontId="23" fillId="5" borderId="4" xfId="3" applyNumberFormat="1" applyFont="1" applyFill="1" applyBorder="1" applyAlignment="1" applyProtection="1">
      <alignment horizontal="right"/>
    </xf>
    <xf numFmtId="2" fontId="18" fillId="0" borderId="4" xfId="3" applyNumberFormat="1" applyFont="1" applyFill="1" applyBorder="1" applyAlignment="1" applyProtection="1">
      <alignment horizontal="right"/>
      <protection locked="0"/>
    </xf>
    <xf numFmtId="2" fontId="18" fillId="5" borderId="34" xfId="1" applyNumberFormat="1" applyFont="1" applyFill="1" applyBorder="1" applyAlignment="1" applyProtection="1">
      <alignment horizontal="right" vertical="center" wrapText="1"/>
    </xf>
    <xf numFmtId="2" fontId="18" fillId="0" borderId="4" xfId="3" applyNumberFormat="1" applyFont="1" applyBorder="1" applyAlignment="1" applyProtection="1">
      <alignment horizontal="right"/>
      <protection locked="0"/>
    </xf>
    <xf numFmtId="2" fontId="23" fillId="5" borderId="2" xfId="0" applyNumberFormat="1" applyFont="1" applyFill="1" applyBorder="1" applyProtection="1"/>
    <xf numFmtId="2" fontId="23" fillId="2" borderId="4" xfId="0" applyNumberFormat="1" applyFont="1" applyFill="1" applyBorder="1" applyProtection="1"/>
    <xf numFmtId="2" fontId="23" fillId="5" borderId="1" xfId="0" applyNumberFormat="1" applyFont="1" applyFill="1" applyBorder="1" applyProtection="1"/>
    <xf numFmtId="2" fontId="18" fillId="0" borderId="1" xfId="0" applyNumberFormat="1" applyFont="1" applyBorder="1" applyProtection="1">
      <protection locked="0"/>
    </xf>
    <xf numFmtId="2" fontId="18" fillId="0" borderId="0" xfId="0" applyNumberFormat="1" applyFont="1" applyBorder="1" applyProtection="1">
      <protection locked="0"/>
    </xf>
    <xf numFmtId="2" fontId="12" fillId="0" borderId="0" xfId="0" applyNumberFormat="1" applyFont="1" applyProtection="1">
      <protection locked="0"/>
    </xf>
    <xf numFmtId="2" fontId="0" fillId="0" borderId="0" xfId="0" applyNumberFormat="1" applyProtection="1">
      <protection locked="0"/>
    </xf>
    <xf numFmtId="2" fontId="18" fillId="0" borderId="0" xfId="0" applyNumberFormat="1" applyFont="1" applyProtection="1">
      <protection locked="0"/>
    </xf>
    <xf numFmtId="2" fontId="12" fillId="0" borderId="0" xfId="0" applyNumberFormat="1" applyFont="1"/>
    <xf numFmtId="2" fontId="0" fillId="0" borderId="0" xfId="0" applyNumberFormat="1"/>
    <xf numFmtId="2" fontId="18" fillId="0" borderId="0" xfId="3" applyNumberFormat="1" applyFont="1" applyProtection="1">
      <protection locked="0"/>
    </xf>
    <xf numFmtId="2" fontId="23" fillId="0" borderId="1" xfId="1" applyNumberFormat="1" applyFont="1" applyFill="1" applyBorder="1" applyAlignment="1" applyProtection="1">
      <alignment horizontal="right" vertical="center" wrapText="1"/>
      <protection locked="0"/>
    </xf>
    <xf numFmtId="2" fontId="18" fillId="0" borderId="1" xfId="3" applyNumberFormat="1" applyFont="1" applyFill="1" applyBorder="1" applyProtection="1">
      <protection locked="0"/>
    </xf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9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0" fontId="30" fillId="4" borderId="10" xfId="9" applyFont="1" applyFill="1" applyBorder="1" applyAlignment="1" applyProtection="1">
      <alignment horizontal="center" vertical="center"/>
    </xf>
    <xf numFmtId="14" fontId="22" fillId="2" borderId="36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2" fontId="18" fillId="5" borderId="0" xfId="1" applyNumberFormat="1" applyFont="1" applyFill="1" applyAlignment="1" applyProtection="1">
      <alignment horizontal="center" vertical="center"/>
    </xf>
    <xf numFmtId="2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6" xfId="10" applyNumberFormat="1" applyFont="1" applyFill="1" applyBorder="1" applyAlignment="1" applyProtection="1">
      <alignment horizontal="center" vertical="center"/>
    </xf>
    <xf numFmtId="14" fontId="22" fillId="2" borderId="36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6" xfId="3" applyFont="1" applyBorder="1" applyAlignment="1" applyProtection="1">
      <alignment horizontal="center" vertical="center"/>
      <protection locked="0"/>
    </xf>
    <xf numFmtId="0" fontId="18" fillId="0" borderId="36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  <xf numFmtId="4" fontId="23" fillId="5" borderId="1" xfId="0" applyNumberFormat="1" applyFont="1" applyFill="1" applyBorder="1" applyProtection="1"/>
    <xf numFmtId="14" fontId="20" fillId="0" borderId="40" xfId="9" applyNumberFormat="1" applyFont="1" applyBorder="1" applyAlignment="1" applyProtection="1">
      <alignment horizontal="center" vertical="center"/>
      <protection locked="0"/>
    </xf>
    <xf numFmtId="14" fontId="20" fillId="0" borderId="0" xfId="9" applyNumberFormat="1" applyFont="1" applyBorder="1" applyAlignment="1" applyProtection="1">
      <alignment horizontal="center" vertical="center"/>
      <protection locked="0"/>
    </xf>
  </cellXfs>
  <cellStyles count="28">
    <cellStyle name="Normal" xfId="0" builtinId="0"/>
    <cellStyle name="Normal 2" xfId="2"/>
    <cellStyle name="Normal 3" xfId="3"/>
    <cellStyle name="Normal 4" xfId="4"/>
    <cellStyle name="Normal 4 2" xfId="15"/>
    <cellStyle name="Normal 4 2 2" xfId="27"/>
    <cellStyle name="Normal 4 3" xfId="16"/>
    <cellStyle name="Normal 5" xfId="5"/>
    <cellStyle name="Normal 5 2" xfId="6"/>
    <cellStyle name="Normal 5 2 2" xfId="7"/>
    <cellStyle name="Normal 5 2 2 2" xfId="14"/>
    <cellStyle name="Normal 5 2 2 2 2" xfId="26"/>
    <cellStyle name="Normal 5 2 2 3" xfId="19"/>
    <cellStyle name="Normal 5 2 3" xfId="8"/>
    <cellStyle name="Normal 5 2 3 2" xfId="11"/>
    <cellStyle name="Normal 5 2 3 2 2" xfId="23"/>
    <cellStyle name="Normal 5 2 3 3" xfId="20"/>
    <cellStyle name="Normal 5 2 4" xfId="18"/>
    <cellStyle name="Normal 5 3" xfId="9"/>
    <cellStyle name="Normal 5 3 2" xfId="10"/>
    <cellStyle name="Normal 5 3 2 2" xfId="22"/>
    <cellStyle name="Normal 5 3 3" xfId="21"/>
    <cellStyle name="Normal 5 4" xfId="17"/>
    <cellStyle name="Normal 6" xfId="12"/>
    <cellStyle name="Normal 6 2" xfId="24"/>
    <cellStyle name="Normal 7" xfId="13"/>
    <cellStyle name="Normal 7 2" xfId="25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327</xdr:row>
      <xdr:rowOff>171450</xdr:rowOff>
    </xdr:from>
    <xdr:to>
      <xdr:col>2</xdr:col>
      <xdr:colOff>1495425</xdr:colOff>
      <xdr:row>327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GridLines="0" tabSelected="1" view="pageBreakPreview" topLeftCell="C1" zoomScaleNormal="100" zoomScaleSheetLayoutView="100" workbookViewId="0">
      <selection activeCell="D60" sqref="D60"/>
    </sheetView>
  </sheetViews>
  <sheetFormatPr defaultRowHeight="15" x14ac:dyDescent="0.2"/>
  <cols>
    <col min="1" max="1" width="6.28515625" style="244" bestFit="1" customWidth="1"/>
    <col min="2" max="2" width="13.140625" style="244" customWidth="1"/>
    <col min="3" max="3" width="17.85546875" style="244" customWidth="1"/>
    <col min="4" max="4" width="15.140625" style="244" customWidth="1"/>
    <col min="5" max="5" width="24.5703125" style="244" customWidth="1"/>
    <col min="6" max="6" width="19.140625" style="245" customWidth="1"/>
    <col min="7" max="7" width="20.85546875" style="245" customWidth="1"/>
    <col min="8" max="8" width="19.140625" style="245" customWidth="1"/>
    <col min="9" max="9" width="16.42578125" style="244" bestFit="1" customWidth="1"/>
    <col min="10" max="10" width="17.42578125" style="244" customWidth="1"/>
    <col min="11" max="11" width="13.140625" style="244" bestFit="1" customWidth="1"/>
    <col min="12" max="12" width="15.28515625" style="244" customWidth="1"/>
    <col min="13" max="16384" width="9.140625" style="244"/>
  </cols>
  <sheetData>
    <row r="1" spans="1:12" s="255" customFormat="1" x14ac:dyDescent="0.2">
      <c r="A1" s="320" t="s">
        <v>289</v>
      </c>
      <c r="B1" s="309"/>
      <c r="C1" s="309"/>
      <c r="D1" s="309"/>
      <c r="E1" s="310"/>
      <c r="F1" s="304"/>
      <c r="G1" s="310"/>
      <c r="H1" s="319"/>
      <c r="I1" s="309"/>
      <c r="J1" s="310"/>
      <c r="K1" s="310"/>
      <c r="L1" s="318" t="s">
        <v>97</v>
      </c>
    </row>
    <row r="2" spans="1:12" s="255" customFormat="1" x14ac:dyDescent="0.2">
      <c r="A2" s="317" t="s">
        <v>128</v>
      </c>
      <c r="B2" s="309"/>
      <c r="C2" s="309"/>
      <c r="D2" s="309"/>
      <c r="E2" s="310"/>
      <c r="F2" s="304"/>
      <c r="G2" s="310"/>
      <c r="H2" s="316"/>
      <c r="I2" s="309"/>
      <c r="J2" s="310"/>
      <c r="K2" s="494" t="s">
        <v>2118</v>
      </c>
      <c r="L2" s="493"/>
    </row>
    <row r="3" spans="1:12" s="255" customFormat="1" x14ac:dyDescent="0.2">
      <c r="A3" s="315"/>
      <c r="B3" s="309"/>
      <c r="C3" s="314"/>
      <c r="D3" s="313"/>
      <c r="E3" s="310"/>
      <c r="F3" s="312"/>
      <c r="G3" s="310"/>
      <c r="H3" s="310"/>
      <c r="I3" s="304"/>
      <c r="J3" s="309"/>
      <c r="K3" s="309"/>
      <c r="L3" s="308"/>
    </row>
    <row r="4" spans="1:12" s="255" customFormat="1" x14ac:dyDescent="0.2">
      <c r="A4" s="340" t="s">
        <v>257</v>
      </c>
      <c r="B4" s="304"/>
      <c r="C4" s="304"/>
      <c r="D4" s="347"/>
      <c r="E4" s="348"/>
      <c r="F4" s="311"/>
      <c r="G4" s="310"/>
      <c r="H4" s="349"/>
      <c r="I4" s="348"/>
      <c r="J4" s="309"/>
      <c r="K4" s="310"/>
      <c r="L4" s="308"/>
    </row>
    <row r="5" spans="1:12" s="255" customFormat="1" ht="15.75" thickBot="1" x14ac:dyDescent="0.25">
      <c r="A5" s="455" t="s">
        <v>846</v>
      </c>
      <c r="B5" s="455"/>
      <c r="C5" s="455"/>
      <c r="D5" s="455"/>
      <c r="E5" s="455"/>
      <c r="F5" s="455"/>
      <c r="G5" s="311"/>
      <c r="H5" s="311"/>
      <c r="I5" s="310"/>
      <c r="J5" s="309"/>
      <c r="K5" s="309"/>
      <c r="L5" s="308"/>
    </row>
    <row r="6" spans="1:12" ht="15.75" thickBot="1" x14ac:dyDescent="0.25">
      <c r="A6" s="307"/>
      <c r="B6" s="306"/>
      <c r="C6" s="305"/>
      <c r="D6" s="305"/>
      <c r="E6" s="305"/>
      <c r="F6" s="304"/>
      <c r="G6" s="304"/>
      <c r="H6" s="304"/>
      <c r="I6" s="458" t="s">
        <v>405</v>
      </c>
      <c r="J6" s="459"/>
      <c r="K6" s="460"/>
      <c r="L6" s="303"/>
    </row>
    <row r="7" spans="1:12" s="291" customFormat="1" ht="51.75" thickBot="1" x14ac:dyDescent="0.25">
      <c r="A7" s="302" t="s">
        <v>64</v>
      </c>
      <c r="B7" s="301" t="s">
        <v>129</v>
      </c>
      <c r="C7" s="301" t="s">
        <v>404</v>
      </c>
      <c r="D7" s="300" t="s">
        <v>263</v>
      </c>
      <c r="E7" s="299" t="s">
        <v>403</v>
      </c>
      <c r="F7" s="298" t="s">
        <v>402</v>
      </c>
      <c r="G7" s="297" t="s">
        <v>216</v>
      </c>
      <c r="H7" s="296" t="s">
        <v>213</v>
      </c>
      <c r="I7" s="295" t="s">
        <v>401</v>
      </c>
      <c r="J7" s="294" t="s">
        <v>260</v>
      </c>
      <c r="K7" s="293" t="s">
        <v>217</v>
      </c>
      <c r="L7" s="292" t="s">
        <v>218</v>
      </c>
    </row>
    <row r="8" spans="1:12" s="285" customFormat="1" ht="15.75" thickBot="1" x14ac:dyDescent="0.25">
      <c r="A8" s="289">
        <v>1</v>
      </c>
      <c r="B8" s="288">
        <v>2</v>
      </c>
      <c r="C8" s="290">
        <v>3</v>
      </c>
      <c r="D8" s="290">
        <v>4</v>
      </c>
      <c r="E8" s="289">
        <v>5</v>
      </c>
      <c r="F8" s="288">
        <v>6</v>
      </c>
      <c r="G8" s="290">
        <v>7</v>
      </c>
      <c r="H8" s="288">
        <v>8</v>
      </c>
      <c r="I8" s="289">
        <v>9</v>
      </c>
      <c r="J8" s="288">
        <v>10</v>
      </c>
      <c r="K8" s="287">
        <v>11</v>
      </c>
      <c r="L8" s="286">
        <v>12</v>
      </c>
    </row>
    <row r="9" spans="1:12" ht="25.5" x14ac:dyDescent="0.2">
      <c r="A9" s="284">
        <v>1</v>
      </c>
      <c r="B9" s="275">
        <v>44117</v>
      </c>
      <c r="C9" s="274" t="s">
        <v>832</v>
      </c>
      <c r="D9" s="283">
        <v>20000</v>
      </c>
      <c r="E9" s="282" t="s">
        <v>1979</v>
      </c>
      <c r="F9" s="271" t="s">
        <v>1916</v>
      </c>
      <c r="G9" s="281" t="s">
        <v>1982</v>
      </c>
      <c r="H9" s="281" t="s">
        <v>1138</v>
      </c>
      <c r="I9" s="280"/>
      <c r="J9" s="279"/>
      <c r="K9" s="278"/>
      <c r="L9" s="277"/>
    </row>
    <row r="10" spans="1:12" ht="25.5" x14ac:dyDescent="0.2">
      <c r="A10" s="276">
        <v>2</v>
      </c>
      <c r="B10" s="275">
        <v>44117</v>
      </c>
      <c r="C10" s="274" t="s">
        <v>832</v>
      </c>
      <c r="D10" s="273">
        <v>50000</v>
      </c>
      <c r="E10" s="272" t="s">
        <v>2067</v>
      </c>
      <c r="F10" s="271" t="s">
        <v>1917</v>
      </c>
      <c r="G10" s="271" t="s">
        <v>1983</v>
      </c>
      <c r="H10" s="281" t="s">
        <v>1139</v>
      </c>
      <c r="I10" s="270"/>
      <c r="J10" s="269"/>
      <c r="K10" s="268"/>
      <c r="L10" s="267"/>
    </row>
    <row r="11" spans="1:12" ht="25.5" x14ac:dyDescent="0.2">
      <c r="A11" s="276">
        <v>3</v>
      </c>
      <c r="B11" s="275">
        <v>44117</v>
      </c>
      <c r="C11" s="274" t="s">
        <v>832</v>
      </c>
      <c r="D11" s="273">
        <v>50000</v>
      </c>
      <c r="E11" s="272" t="s">
        <v>2058</v>
      </c>
      <c r="F11" s="271" t="s">
        <v>1918</v>
      </c>
      <c r="G11" s="271" t="s">
        <v>1984</v>
      </c>
      <c r="H11" s="281" t="s">
        <v>1138</v>
      </c>
      <c r="I11" s="270"/>
      <c r="J11" s="269"/>
      <c r="K11" s="268"/>
      <c r="L11" s="267"/>
    </row>
    <row r="12" spans="1:12" ht="25.5" x14ac:dyDescent="0.2">
      <c r="A12" s="276">
        <v>4</v>
      </c>
      <c r="B12" s="275">
        <v>44117</v>
      </c>
      <c r="C12" s="274" t="s">
        <v>832</v>
      </c>
      <c r="D12" s="273">
        <v>50000</v>
      </c>
      <c r="E12" s="272" t="s">
        <v>2068</v>
      </c>
      <c r="F12" s="271" t="s">
        <v>1919</v>
      </c>
      <c r="G12" s="271" t="s">
        <v>1985</v>
      </c>
      <c r="H12" s="281" t="s">
        <v>1139</v>
      </c>
      <c r="I12" s="270"/>
      <c r="J12" s="269"/>
      <c r="K12" s="268"/>
      <c r="L12" s="267"/>
    </row>
    <row r="13" spans="1:12" ht="25.5" x14ac:dyDescent="0.2">
      <c r="A13" s="284">
        <v>5</v>
      </c>
      <c r="B13" s="275">
        <v>44119</v>
      </c>
      <c r="C13" s="274" t="s">
        <v>832</v>
      </c>
      <c r="D13" s="273">
        <v>20000</v>
      </c>
      <c r="E13" s="272" t="s">
        <v>2078</v>
      </c>
      <c r="F13" s="271" t="s">
        <v>1920</v>
      </c>
      <c r="G13" s="271" t="s">
        <v>1986</v>
      </c>
      <c r="H13" s="281" t="s">
        <v>1139</v>
      </c>
      <c r="I13" s="270"/>
      <c r="J13" s="269"/>
      <c r="K13" s="268"/>
      <c r="L13" s="267"/>
    </row>
    <row r="14" spans="1:12" ht="25.5" x14ac:dyDescent="0.2">
      <c r="A14" s="276">
        <v>6</v>
      </c>
      <c r="B14" s="275">
        <v>44119</v>
      </c>
      <c r="C14" s="274" t="s">
        <v>832</v>
      </c>
      <c r="D14" s="273">
        <v>30000</v>
      </c>
      <c r="E14" s="272" t="s">
        <v>1143</v>
      </c>
      <c r="F14" s="271" t="s">
        <v>1131</v>
      </c>
      <c r="G14" s="271" t="s">
        <v>1135</v>
      </c>
      <c r="H14" s="281" t="s">
        <v>1138</v>
      </c>
      <c r="I14" s="270"/>
      <c r="J14" s="269"/>
      <c r="K14" s="268"/>
      <c r="L14" s="267"/>
    </row>
    <row r="15" spans="1:12" ht="25.5" x14ac:dyDescent="0.2">
      <c r="A15" s="276">
        <v>7</v>
      </c>
      <c r="B15" s="275">
        <v>44119</v>
      </c>
      <c r="C15" s="274" t="s">
        <v>832</v>
      </c>
      <c r="D15" s="273">
        <v>40000</v>
      </c>
      <c r="E15" s="272" t="s">
        <v>2054</v>
      </c>
      <c r="F15" s="271" t="s">
        <v>1921</v>
      </c>
      <c r="G15" s="271" t="s">
        <v>1987</v>
      </c>
      <c r="H15" s="281" t="s">
        <v>1138</v>
      </c>
      <c r="I15" s="270"/>
      <c r="J15" s="269"/>
      <c r="K15" s="268"/>
      <c r="L15" s="267"/>
    </row>
    <row r="16" spans="1:12" ht="25.5" x14ac:dyDescent="0.2">
      <c r="A16" s="284">
        <v>9</v>
      </c>
      <c r="B16" s="275">
        <v>44119</v>
      </c>
      <c r="C16" s="274" t="s">
        <v>832</v>
      </c>
      <c r="D16" s="273">
        <v>30000</v>
      </c>
      <c r="E16" s="272" t="s">
        <v>1979</v>
      </c>
      <c r="F16" s="271" t="s">
        <v>1916</v>
      </c>
      <c r="G16" s="271" t="s">
        <v>1988</v>
      </c>
      <c r="H16" s="281" t="s">
        <v>1138</v>
      </c>
      <c r="I16" s="270"/>
      <c r="J16" s="269"/>
      <c r="K16" s="268"/>
      <c r="L16" s="267"/>
    </row>
    <row r="17" spans="1:12" ht="25.5" x14ac:dyDescent="0.2">
      <c r="A17" s="276">
        <v>10</v>
      </c>
      <c r="B17" s="275">
        <v>44119</v>
      </c>
      <c r="C17" s="274" t="s">
        <v>832</v>
      </c>
      <c r="D17" s="273">
        <v>30000</v>
      </c>
      <c r="E17" s="272" t="s">
        <v>2099</v>
      </c>
      <c r="F17" s="271" t="s">
        <v>1923</v>
      </c>
      <c r="G17" s="271" t="s">
        <v>1989</v>
      </c>
      <c r="H17" s="281" t="s">
        <v>1140</v>
      </c>
      <c r="I17" s="270"/>
      <c r="J17" s="269"/>
      <c r="K17" s="268"/>
      <c r="L17" s="267"/>
    </row>
    <row r="18" spans="1:12" ht="25.5" x14ac:dyDescent="0.2">
      <c r="A18" s="276">
        <v>11</v>
      </c>
      <c r="B18" s="275">
        <v>44119</v>
      </c>
      <c r="C18" s="274" t="s">
        <v>832</v>
      </c>
      <c r="D18" s="273">
        <v>20000</v>
      </c>
      <c r="E18" s="272" t="s">
        <v>2079</v>
      </c>
      <c r="F18" s="271" t="s">
        <v>1922</v>
      </c>
      <c r="G18" s="271" t="s">
        <v>1990</v>
      </c>
      <c r="H18" s="281" t="s">
        <v>1139</v>
      </c>
      <c r="I18" s="270"/>
      <c r="J18" s="269"/>
      <c r="K18" s="268"/>
      <c r="L18" s="267"/>
    </row>
    <row r="19" spans="1:12" ht="25.5" x14ac:dyDescent="0.2">
      <c r="A19" s="276">
        <v>12</v>
      </c>
      <c r="B19" s="275">
        <v>44119</v>
      </c>
      <c r="C19" s="274" t="s">
        <v>832</v>
      </c>
      <c r="D19" s="273">
        <v>60000</v>
      </c>
      <c r="E19" s="272" t="s">
        <v>2080</v>
      </c>
      <c r="F19" s="271" t="s">
        <v>1924</v>
      </c>
      <c r="G19" s="271" t="s">
        <v>1991</v>
      </c>
      <c r="H19" s="281" t="s">
        <v>1139</v>
      </c>
      <c r="I19" s="270"/>
      <c r="J19" s="269"/>
      <c r="K19" s="268"/>
      <c r="L19" s="267"/>
    </row>
    <row r="20" spans="1:12" ht="25.5" x14ac:dyDescent="0.2">
      <c r="A20" s="284">
        <v>13</v>
      </c>
      <c r="B20" s="275">
        <v>44120</v>
      </c>
      <c r="C20" s="274" t="s">
        <v>832</v>
      </c>
      <c r="D20" s="273">
        <v>30000</v>
      </c>
      <c r="E20" s="272" t="s">
        <v>1144</v>
      </c>
      <c r="F20" s="271" t="s">
        <v>1132</v>
      </c>
      <c r="G20" s="271" t="s">
        <v>1136</v>
      </c>
      <c r="H20" s="281" t="s">
        <v>1139</v>
      </c>
      <c r="I20" s="270"/>
      <c r="J20" s="269"/>
      <c r="K20" s="268"/>
      <c r="L20" s="267"/>
    </row>
    <row r="21" spans="1:12" ht="25.5" x14ac:dyDescent="0.2">
      <c r="A21" s="276">
        <v>14</v>
      </c>
      <c r="B21" s="275">
        <v>44120</v>
      </c>
      <c r="C21" s="274" t="s">
        <v>832</v>
      </c>
      <c r="D21" s="273">
        <v>10000</v>
      </c>
      <c r="E21" s="272" t="s">
        <v>843</v>
      </c>
      <c r="F21" s="271" t="s">
        <v>836</v>
      </c>
      <c r="G21" s="271" t="s">
        <v>841</v>
      </c>
      <c r="H21" s="281" t="s">
        <v>1138</v>
      </c>
      <c r="I21" s="270"/>
      <c r="J21" s="269"/>
      <c r="K21" s="268"/>
      <c r="L21" s="267"/>
    </row>
    <row r="22" spans="1:12" ht="25.5" x14ac:dyDescent="0.2">
      <c r="A22" s="276">
        <v>15</v>
      </c>
      <c r="B22" s="275">
        <v>44120</v>
      </c>
      <c r="C22" s="274" t="s">
        <v>832</v>
      </c>
      <c r="D22" s="273">
        <v>30000</v>
      </c>
      <c r="E22" s="272" t="s">
        <v>830</v>
      </c>
      <c r="F22" s="271" t="s">
        <v>829</v>
      </c>
      <c r="G22" s="271" t="s">
        <v>1992</v>
      </c>
      <c r="H22" s="281" t="s">
        <v>1139</v>
      </c>
      <c r="I22" s="270"/>
      <c r="J22" s="269"/>
      <c r="K22" s="268"/>
      <c r="L22" s="267"/>
    </row>
    <row r="23" spans="1:12" ht="25.5" x14ac:dyDescent="0.2">
      <c r="A23" s="276">
        <v>16</v>
      </c>
      <c r="B23" s="275">
        <v>44120</v>
      </c>
      <c r="C23" s="274" t="s">
        <v>832</v>
      </c>
      <c r="D23" s="273">
        <v>2000</v>
      </c>
      <c r="E23" s="272" t="s">
        <v>2081</v>
      </c>
      <c r="F23" s="271" t="s">
        <v>850</v>
      </c>
      <c r="G23" s="271" t="s">
        <v>1993</v>
      </c>
      <c r="H23" s="281" t="s">
        <v>1138</v>
      </c>
      <c r="I23" s="270"/>
      <c r="J23" s="269"/>
      <c r="K23" s="268"/>
      <c r="L23" s="267"/>
    </row>
    <row r="24" spans="1:12" ht="25.5" x14ac:dyDescent="0.2">
      <c r="A24" s="284">
        <v>17</v>
      </c>
      <c r="B24" s="275">
        <v>44120</v>
      </c>
      <c r="C24" s="274" t="s">
        <v>832</v>
      </c>
      <c r="D24" s="273">
        <v>25000</v>
      </c>
      <c r="E24" s="272" t="s">
        <v>2069</v>
      </c>
      <c r="F24" s="271" t="s">
        <v>1925</v>
      </c>
      <c r="G24" s="271" t="s">
        <v>1994</v>
      </c>
      <c r="H24" s="281" t="s">
        <v>1139</v>
      </c>
      <c r="I24" s="270"/>
      <c r="J24" s="269"/>
      <c r="K24" s="268"/>
      <c r="L24" s="267"/>
    </row>
    <row r="25" spans="1:12" ht="25.5" x14ac:dyDescent="0.2">
      <c r="A25" s="276">
        <v>18</v>
      </c>
      <c r="B25" s="275">
        <v>44120</v>
      </c>
      <c r="C25" s="274" t="s">
        <v>832</v>
      </c>
      <c r="D25" s="273">
        <v>40000</v>
      </c>
      <c r="E25" s="272" t="s">
        <v>2082</v>
      </c>
      <c r="F25" s="271" t="s">
        <v>1926</v>
      </c>
      <c r="G25" s="271" t="s">
        <v>1995</v>
      </c>
      <c r="H25" s="281" t="s">
        <v>1139</v>
      </c>
      <c r="I25" s="270"/>
      <c r="J25" s="269"/>
      <c r="K25" s="268"/>
      <c r="L25" s="267"/>
    </row>
    <row r="26" spans="1:12" ht="25.5" x14ac:dyDescent="0.2">
      <c r="A26" s="276">
        <v>19</v>
      </c>
      <c r="B26" s="275">
        <v>44123</v>
      </c>
      <c r="C26" s="274" t="s">
        <v>832</v>
      </c>
      <c r="D26" s="273">
        <v>20000</v>
      </c>
      <c r="E26" s="272" t="s">
        <v>2100</v>
      </c>
      <c r="F26" s="271" t="s">
        <v>851</v>
      </c>
      <c r="G26" s="271" t="s">
        <v>1996</v>
      </c>
      <c r="H26" s="281" t="s">
        <v>1140</v>
      </c>
      <c r="I26" s="270"/>
      <c r="J26" s="269"/>
      <c r="K26" s="268"/>
      <c r="L26" s="267"/>
    </row>
    <row r="27" spans="1:12" ht="25.5" x14ac:dyDescent="0.2">
      <c r="A27" s="276">
        <v>20</v>
      </c>
      <c r="B27" s="275">
        <v>44123</v>
      </c>
      <c r="C27" s="274" t="s">
        <v>832</v>
      </c>
      <c r="D27" s="273">
        <v>30000</v>
      </c>
      <c r="E27" s="272" t="s">
        <v>2059</v>
      </c>
      <c r="F27" s="271" t="s">
        <v>1927</v>
      </c>
      <c r="G27" s="271" t="s">
        <v>1997</v>
      </c>
      <c r="H27" s="281" t="s">
        <v>1139</v>
      </c>
      <c r="I27" s="270"/>
      <c r="J27" s="269"/>
      <c r="K27" s="268"/>
      <c r="L27" s="267"/>
    </row>
    <row r="28" spans="1:12" ht="25.5" x14ac:dyDescent="0.2">
      <c r="A28" s="284">
        <v>21</v>
      </c>
      <c r="B28" s="275">
        <v>44123</v>
      </c>
      <c r="C28" s="274" t="s">
        <v>832</v>
      </c>
      <c r="D28" s="273">
        <v>30000</v>
      </c>
      <c r="E28" s="272" t="s">
        <v>2055</v>
      </c>
      <c r="F28" s="271" t="s">
        <v>1928</v>
      </c>
      <c r="G28" s="271" t="s">
        <v>1998</v>
      </c>
      <c r="H28" s="281" t="s">
        <v>1139</v>
      </c>
      <c r="I28" s="270"/>
      <c r="J28" s="269"/>
      <c r="K28" s="268"/>
      <c r="L28" s="267"/>
    </row>
    <row r="29" spans="1:12" ht="25.5" x14ac:dyDescent="0.2">
      <c r="A29" s="276">
        <v>22</v>
      </c>
      <c r="B29" s="275">
        <v>44123</v>
      </c>
      <c r="C29" s="274" t="s">
        <v>832</v>
      </c>
      <c r="D29" s="273">
        <v>60000</v>
      </c>
      <c r="E29" s="272" t="s">
        <v>2060</v>
      </c>
      <c r="F29" s="271" t="s">
        <v>1929</v>
      </c>
      <c r="G29" s="271" t="s">
        <v>1999</v>
      </c>
      <c r="H29" s="281" t="s">
        <v>1139</v>
      </c>
      <c r="I29" s="270"/>
      <c r="J29" s="269"/>
      <c r="K29" s="268"/>
      <c r="L29" s="267"/>
    </row>
    <row r="30" spans="1:12" ht="25.5" x14ac:dyDescent="0.2">
      <c r="A30" s="276">
        <v>23</v>
      </c>
      <c r="B30" s="275">
        <v>44123</v>
      </c>
      <c r="C30" s="274" t="s">
        <v>832</v>
      </c>
      <c r="D30" s="273">
        <v>35000</v>
      </c>
      <c r="E30" s="272" t="s">
        <v>2056</v>
      </c>
      <c r="F30" s="271" t="s">
        <v>1930</v>
      </c>
      <c r="G30" s="271" t="s">
        <v>2000</v>
      </c>
      <c r="H30" s="281" t="s">
        <v>1138</v>
      </c>
      <c r="I30" s="270"/>
      <c r="J30" s="269"/>
      <c r="K30" s="268"/>
      <c r="L30" s="267"/>
    </row>
    <row r="31" spans="1:12" ht="25.5" x14ac:dyDescent="0.2">
      <c r="A31" s="276">
        <v>24</v>
      </c>
      <c r="B31" s="275">
        <v>44123</v>
      </c>
      <c r="C31" s="274" t="s">
        <v>832</v>
      </c>
      <c r="D31" s="273">
        <v>45000</v>
      </c>
      <c r="E31" s="272" t="s">
        <v>2070</v>
      </c>
      <c r="F31" s="271" t="s">
        <v>1931</v>
      </c>
      <c r="G31" s="271" t="s">
        <v>2001</v>
      </c>
      <c r="H31" s="281" t="s">
        <v>1138</v>
      </c>
      <c r="I31" s="270"/>
      <c r="J31" s="269"/>
      <c r="K31" s="268"/>
      <c r="L31" s="267"/>
    </row>
    <row r="32" spans="1:12" ht="25.5" x14ac:dyDescent="0.2">
      <c r="A32" s="284">
        <v>25</v>
      </c>
      <c r="B32" s="275">
        <v>44123</v>
      </c>
      <c r="C32" s="274" t="s">
        <v>832</v>
      </c>
      <c r="D32" s="273">
        <v>60000</v>
      </c>
      <c r="E32" s="272" t="s">
        <v>2071</v>
      </c>
      <c r="F32" s="271" t="s">
        <v>1932</v>
      </c>
      <c r="G32" s="271" t="s">
        <v>2002</v>
      </c>
      <c r="H32" s="281" t="s">
        <v>1139</v>
      </c>
      <c r="I32" s="270"/>
      <c r="J32" s="269"/>
      <c r="K32" s="268"/>
      <c r="L32" s="267"/>
    </row>
    <row r="33" spans="1:12" ht="25.5" x14ac:dyDescent="0.2">
      <c r="A33" s="276">
        <v>26</v>
      </c>
      <c r="B33" s="275">
        <v>44123</v>
      </c>
      <c r="C33" s="274" t="s">
        <v>832</v>
      </c>
      <c r="D33" s="273">
        <v>60000</v>
      </c>
      <c r="E33" s="272" t="s">
        <v>2083</v>
      </c>
      <c r="F33" s="271" t="s">
        <v>1933</v>
      </c>
      <c r="G33" s="271" t="s">
        <v>2003</v>
      </c>
      <c r="H33" s="281" t="s">
        <v>1139</v>
      </c>
      <c r="I33" s="270"/>
      <c r="J33" s="269"/>
      <c r="K33" s="268"/>
      <c r="L33" s="267"/>
    </row>
    <row r="34" spans="1:12" ht="25.5" x14ac:dyDescent="0.2">
      <c r="A34" s="276">
        <v>27</v>
      </c>
      <c r="B34" s="275">
        <v>44124</v>
      </c>
      <c r="C34" s="274" t="s">
        <v>832</v>
      </c>
      <c r="D34" s="273">
        <v>60000</v>
      </c>
      <c r="E34" s="272" t="s">
        <v>2061</v>
      </c>
      <c r="F34" s="271" t="s">
        <v>1934</v>
      </c>
      <c r="G34" s="271" t="s">
        <v>2004</v>
      </c>
      <c r="H34" s="281" t="s">
        <v>1139</v>
      </c>
      <c r="I34" s="270"/>
      <c r="J34" s="269"/>
      <c r="K34" s="268"/>
      <c r="L34" s="267"/>
    </row>
    <row r="35" spans="1:12" ht="25.5" x14ac:dyDescent="0.2">
      <c r="A35" s="276">
        <v>28</v>
      </c>
      <c r="B35" s="275">
        <v>44124</v>
      </c>
      <c r="C35" s="274" t="s">
        <v>832</v>
      </c>
      <c r="D35" s="273">
        <v>20000</v>
      </c>
      <c r="E35" s="272" t="s">
        <v>2084</v>
      </c>
      <c r="F35" s="271" t="s">
        <v>1935</v>
      </c>
      <c r="G35" s="271" t="s">
        <v>2005</v>
      </c>
      <c r="H35" s="281" t="s">
        <v>1138</v>
      </c>
      <c r="I35" s="270"/>
      <c r="J35" s="269"/>
      <c r="K35" s="268"/>
      <c r="L35" s="267"/>
    </row>
    <row r="36" spans="1:12" ht="25.5" x14ac:dyDescent="0.2">
      <c r="A36" s="276">
        <v>30</v>
      </c>
      <c r="B36" s="275">
        <v>44124</v>
      </c>
      <c r="C36" s="274" t="s">
        <v>832</v>
      </c>
      <c r="D36" s="273">
        <v>20000</v>
      </c>
      <c r="E36" s="272" t="s">
        <v>2055</v>
      </c>
      <c r="F36" s="271" t="s">
        <v>1928</v>
      </c>
      <c r="G36" s="271" t="s">
        <v>1998</v>
      </c>
      <c r="H36" s="281" t="s">
        <v>1138</v>
      </c>
      <c r="I36" s="270"/>
      <c r="J36" s="269"/>
      <c r="K36" s="268"/>
      <c r="L36" s="267"/>
    </row>
    <row r="37" spans="1:12" ht="25.5" x14ac:dyDescent="0.2">
      <c r="A37" s="276">
        <v>31</v>
      </c>
      <c r="B37" s="275">
        <v>44124</v>
      </c>
      <c r="C37" s="274" t="s">
        <v>832</v>
      </c>
      <c r="D37" s="273">
        <v>19500</v>
      </c>
      <c r="E37" s="272" t="s">
        <v>2085</v>
      </c>
      <c r="F37" s="271" t="s">
        <v>1936</v>
      </c>
      <c r="G37" s="271" t="s">
        <v>2006</v>
      </c>
      <c r="H37" s="281" t="s">
        <v>1138</v>
      </c>
      <c r="I37" s="270"/>
      <c r="J37" s="269"/>
      <c r="K37" s="268"/>
      <c r="L37" s="267"/>
    </row>
    <row r="38" spans="1:12" ht="25.5" x14ac:dyDescent="0.2">
      <c r="A38" s="284">
        <v>33</v>
      </c>
      <c r="B38" s="275">
        <v>44124</v>
      </c>
      <c r="C38" s="274" t="s">
        <v>832</v>
      </c>
      <c r="D38" s="273">
        <v>60000</v>
      </c>
      <c r="E38" s="272" t="s">
        <v>1980</v>
      </c>
      <c r="F38" s="271" t="s">
        <v>1937</v>
      </c>
      <c r="G38" s="271" t="s">
        <v>2007</v>
      </c>
      <c r="H38" s="281" t="s">
        <v>1138</v>
      </c>
      <c r="I38" s="270"/>
      <c r="J38" s="269"/>
      <c r="K38" s="268"/>
      <c r="L38" s="267"/>
    </row>
    <row r="39" spans="1:12" ht="25.5" x14ac:dyDescent="0.2">
      <c r="A39" s="276">
        <v>34</v>
      </c>
      <c r="B39" s="275">
        <v>44124</v>
      </c>
      <c r="C39" s="274" t="s">
        <v>832</v>
      </c>
      <c r="D39" s="273">
        <v>60000</v>
      </c>
      <c r="E39" s="272" t="s">
        <v>1981</v>
      </c>
      <c r="F39" s="271" t="s">
        <v>1938</v>
      </c>
      <c r="G39" s="271" t="s">
        <v>2008</v>
      </c>
      <c r="H39" s="281" t="s">
        <v>1138</v>
      </c>
      <c r="I39" s="270"/>
      <c r="J39" s="269"/>
      <c r="K39" s="268"/>
      <c r="L39" s="267"/>
    </row>
    <row r="40" spans="1:12" ht="25.5" x14ac:dyDescent="0.2">
      <c r="A40" s="276">
        <v>35</v>
      </c>
      <c r="B40" s="275">
        <v>44124</v>
      </c>
      <c r="C40" s="274" t="s">
        <v>832</v>
      </c>
      <c r="D40" s="273">
        <v>60000</v>
      </c>
      <c r="E40" s="272" t="s">
        <v>2062</v>
      </c>
      <c r="F40" s="271" t="s">
        <v>1939</v>
      </c>
      <c r="G40" s="271" t="s">
        <v>2009</v>
      </c>
      <c r="H40" s="281" t="s">
        <v>1138</v>
      </c>
      <c r="I40" s="270"/>
      <c r="J40" s="269"/>
      <c r="K40" s="268"/>
      <c r="L40" s="267"/>
    </row>
    <row r="41" spans="1:12" ht="25.5" x14ac:dyDescent="0.2">
      <c r="A41" s="276">
        <v>36</v>
      </c>
      <c r="B41" s="275">
        <v>44125</v>
      </c>
      <c r="C41" s="274" t="s">
        <v>832</v>
      </c>
      <c r="D41" s="273">
        <v>500</v>
      </c>
      <c r="E41" s="272" t="s">
        <v>2085</v>
      </c>
      <c r="F41" s="271" t="s">
        <v>1936</v>
      </c>
      <c r="G41" s="271" t="s">
        <v>2006</v>
      </c>
      <c r="H41" s="281" t="s">
        <v>1138</v>
      </c>
      <c r="I41" s="270"/>
      <c r="J41" s="269"/>
      <c r="K41" s="268"/>
      <c r="L41" s="267"/>
    </row>
    <row r="42" spans="1:12" ht="25.5" x14ac:dyDescent="0.2">
      <c r="A42" s="284">
        <v>37</v>
      </c>
      <c r="B42" s="275">
        <v>44125</v>
      </c>
      <c r="C42" s="274" t="s">
        <v>832</v>
      </c>
      <c r="D42" s="273">
        <v>60000</v>
      </c>
      <c r="E42" s="272" t="s">
        <v>2086</v>
      </c>
      <c r="F42" s="271" t="s">
        <v>1940</v>
      </c>
      <c r="G42" s="271" t="s">
        <v>2010</v>
      </c>
      <c r="H42" s="281" t="s">
        <v>1138</v>
      </c>
      <c r="I42" s="270"/>
      <c r="J42" s="269"/>
      <c r="K42" s="268"/>
      <c r="L42" s="267"/>
    </row>
    <row r="43" spans="1:12" ht="25.5" x14ac:dyDescent="0.2">
      <c r="A43" s="276">
        <v>38</v>
      </c>
      <c r="B43" s="275">
        <v>44125</v>
      </c>
      <c r="C43" s="274" t="s">
        <v>832</v>
      </c>
      <c r="D43" s="273">
        <v>20000</v>
      </c>
      <c r="E43" s="272" t="s">
        <v>2087</v>
      </c>
      <c r="F43" s="271" t="s">
        <v>1941</v>
      </c>
      <c r="G43" s="271" t="s">
        <v>2011</v>
      </c>
      <c r="H43" s="281" t="s">
        <v>1139</v>
      </c>
      <c r="I43" s="270"/>
      <c r="J43" s="269"/>
      <c r="K43" s="268"/>
      <c r="L43" s="267"/>
    </row>
    <row r="44" spans="1:12" ht="25.5" x14ac:dyDescent="0.2">
      <c r="A44" s="276">
        <v>39</v>
      </c>
      <c r="B44" s="275">
        <v>44125</v>
      </c>
      <c r="C44" s="274" t="s">
        <v>832</v>
      </c>
      <c r="D44" s="273">
        <v>10000</v>
      </c>
      <c r="E44" s="272" t="s">
        <v>2072</v>
      </c>
      <c r="F44" s="271" t="s">
        <v>1942</v>
      </c>
      <c r="G44" s="271" t="s">
        <v>2012</v>
      </c>
      <c r="H44" s="281" t="s">
        <v>1139</v>
      </c>
      <c r="I44" s="270"/>
      <c r="J44" s="269"/>
      <c r="K44" s="268"/>
      <c r="L44" s="267"/>
    </row>
    <row r="45" spans="1:12" ht="25.5" x14ac:dyDescent="0.2">
      <c r="A45" s="276">
        <v>40</v>
      </c>
      <c r="B45" s="275">
        <v>44125</v>
      </c>
      <c r="C45" s="274" t="s">
        <v>832</v>
      </c>
      <c r="D45" s="273">
        <v>60000</v>
      </c>
      <c r="E45" s="272" t="s">
        <v>2088</v>
      </c>
      <c r="F45" s="271" t="s">
        <v>1943</v>
      </c>
      <c r="G45" s="271" t="s">
        <v>2013</v>
      </c>
      <c r="H45" s="281" t="s">
        <v>1139</v>
      </c>
      <c r="I45" s="270"/>
      <c r="J45" s="269"/>
      <c r="K45" s="268"/>
      <c r="L45" s="267"/>
    </row>
    <row r="46" spans="1:12" ht="25.5" x14ac:dyDescent="0.2">
      <c r="A46" s="284">
        <v>41</v>
      </c>
      <c r="B46" s="275">
        <v>44126</v>
      </c>
      <c r="C46" s="274" t="s">
        <v>832</v>
      </c>
      <c r="D46" s="273">
        <v>30000</v>
      </c>
      <c r="E46" s="272" t="s">
        <v>1142</v>
      </c>
      <c r="F46" s="271" t="s">
        <v>1130</v>
      </c>
      <c r="G46" s="271" t="s">
        <v>1134</v>
      </c>
      <c r="H46" s="281" t="s">
        <v>1139</v>
      </c>
      <c r="I46" s="270"/>
      <c r="J46" s="269"/>
      <c r="K46" s="268"/>
      <c r="L46" s="267"/>
    </row>
    <row r="47" spans="1:12" ht="25.5" x14ac:dyDescent="0.2">
      <c r="A47" s="276">
        <v>42</v>
      </c>
      <c r="B47" s="275">
        <v>44126</v>
      </c>
      <c r="C47" s="274" t="s">
        <v>832</v>
      </c>
      <c r="D47" s="273">
        <v>60000</v>
      </c>
      <c r="E47" s="272" t="s">
        <v>2089</v>
      </c>
      <c r="F47" s="271" t="s">
        <v>1944</v>
      </c>
      <c r="G47" s="271" t="s">
        <v>2014</v>
      </c>
      <c r="H47" s="281" t="s">
        <v>1138</v>
      </c>
      <c r="I47" s="270"/>
      <c r="J47" s="269"/>
      <c r="K47" s="268"/>
      <c r="L47" s="267"/>
    </row>
    <row r="48" spans="1:12" ht="25.5" x14ac:dyDescent="0.2">
      <c r="A48" s="276">
        <v>43</v>
      </c>
      <c r="B48" s="275">
        <v>44126</v>
      </c>
      <c r="C48" s="274" t="s">
        <v>832</v>
      </c>
      <c r="D48" s="273">
        <v>10000</v>
      </c>
      <c r="E48" s="272" t="s">
        <v>1141</v>
      </c>
      <c r="F48" s="271" t="s">
        <v>1129</v>
      </c>
      <c r="G48" s="271" t="s">
        <v>1133</v>
      </c>
      <c r="H48" s="281" t="s">
        <v>1139</v>
      </c>
      <c r="I48" s="270"/>
      <c r="J48" s="269"/>
      <c r="K48" s="268"/>
      <c r="L48" s="267"/>
    </row>
    <row r="49" spans="1:12" ht="25.5" x14ac:dyDescent="0.2">
      <c r="A49" s="276">
        <v>44</v>
      </c>
      <c r="B49" s="275">
        <v>44126</v>
      </c>
      <c r="C49" s="274" t="s">
        <v>832</v>
      </c>
      <c r="D49" s="273">
        <v>60000</v>
      </c>
      <c r="E49" s="272" t="s">
        <v>2090</v>
      </c>
      <c r="F49" s="271" t="s">
        <v>1945</v>
      </c>
      <c r="G49" s="271" t="s">
        <v>2015</v>
      </c>
      <c r="H49" s="281" t="s">
        <v>1139</v>
      </c>
      <c r="I49" s="270"/>
      <c r="J49" s="269"/>
      <c r="K49" s="268"/>
      <c r="L49" s="267"/>
    </row>
    <row r="50" spans="1:12" ht="25.5" x14ac:dyDescent="0.2">
      <c r="A50" s="284">
        <v>45</v>
      </c>
      <c r="B50" s="275">
        <v>44126</v>
      </c>
      <c r="C50" s="274" t="s">
        <v>832</v>
      </c>
      <c r="D50" s="273">
        <v>30000</v>
      </c>
      <c r="E50" s="272" t="s">
        <v>2073</v>
      </c>
      <c r="F50" s="271" t="s">
        <v>1946</v>
      </c>
      <c r="G50" s="271" t="s">
        <v>2016</v>
      </c>
      <c r="H50" s="281" t="s">
        <v>1139</v>
      </c>
      <c r="I50" s="270"/>
      <c r="J50" s="269"/>
      <c r="K50" s="268"/>
      <c r="L50" s="267"/>
    </row>
    <row r="51" spans="1:12" ht="25.5" x14ac:dyDescent="0.2">
      <c r="A51" s="276">
        <v>46</v>
      </c>
      <c r="B51" s="275">
        <v>44126</v>
      </c>
      <c r="C51" s="274" t="s">
        <v>832</v>
      </c>
      <c r="D51" s="273">
        <v>58900</v>
      </c>
      <c r="E51" s="272" t="s">
        <v>2101</v>
      </c>
      <c r="F51" s="271" t="s">
        <v>1947</v>
      </c>
      <c r="G51" s="271" t="s">
        <v>2017</v>
      </c>
      <c r="H51" s="281" t="s">
        <v>1140</v>
      </c>
      <c r="I51" s="270"/>
      <c r="J51" s="269"/>
      <c r="K51" s="268"/>
      <c r="L51" s="267"/>
    </row>
    <row r="52" spans="1:12" ht="25.5" x14ac:dyDescent="0.2">
      <c r="A52" s="276">
        <v>47</v>
      </c>
      <c r="B52" s="275">
        <v>44126</v>
      </c>
      <c r="C52" s="274" t="s">
        <v>832</v>
      </c>
      <c r="D52" s="273">
        <v>1280</v>
      </c>
      <c r="E52" s="272" t="s">
        <v>2081</v>
      </c>
      <c r="F52" s="271" t="s">
        <v>850</v>
      </c>
      <c r="G52" s="271" t="s">
        <v>1993</v>
      </c>
      <c r="H52" s="281" t="s">
        <v>1138</v>
      </c>
      <c r="I52" s="270"/>
      <c r="J52" s="269"/>
      <c r="K52" s="268"/>
      <c r="L52" s="267"/>
    </row>
    <row r="53" spans="1:12" ht="25.5" x14ac:dyDescent="0.2">
      <c r="A53" s="276">
        <v>48</v>
      </c>
      <c r="B53" s="275">
        <v>44126</v>
      </c>
      <c r="C53" s="274" t="s">
        <v>832</v>
      </c>
      <c r="D53" s="273">
        <v>60000</v>
      </c>
      <c r="E53" s="272" t="s">
        <v>2091</v>
      </c>
      <c r="F53" s="271" t="s">
        <v>1948</v>
      </c>
      <c r="G53" s="271" t="s">
        <v>2018</v>
      </c>
      <c r="H53" s="281" t="s">
        <v>1139</v>
      </c>
      <c r="I53" s="270"/>
      <c r="J53" s="269"/>
      <c r="K53" s="268"/>
      <c r="L53" s="267"/>
    </row>
    <row r="54" spans="1:12" ht="25.5" x14ac:dyDescent="0.2">
      <c r="A54" s="284">
        <v>49</v>
      </c>
      <c r="B54" s="275">
        <v>44127</v>
      </c>
      <c r="C54" s="274" t="s">
        <v>832</v>
      </c>
      <c r="D54" s="273">
        <v>60000</v>
      </c>
      <c r="E54" s="272" t="s">
        <v>2102</v>
      </c>
      <c r="F54" s="271" t="s">
        <v>1949</v>
      </c>
      <c r="G54" s="271" t="s">
        <v>2019</v>
      </c>
      <c r="H54" s="281" t="s">
        <v>1139</v>
      </c>
      <c r="I54" s="270"/>
      <c r="J54" s="269"/>
      <c r="K54" s="268"/>
      <c r="L54" s="267"/>
    </row>
    <row r="55" spans="1:12" ht="25.5" x14ac:dyDescent="0.2">
      <c r="A55" s="276">
        <v>50</v>
      </c>
      <c r="B55" s="275">
        <v>44127</v>
      </c>
      <c r="C55" s="274" t="s">
        <v>832</v>
      </c>
      <c r="D55" s="273">
        <v>58995</v>
      </c>
      <c r="E55" s="272" t="s">
        <v>2092</v>
      </c>
      <c r="F55" s="271" t="s">
        <v>1950</v>
      </c>
      <c r="G55" s="271" t="s">
        <v>2020</v>
      </c>
      <c r="H55" s="281" t="s">
        <v>1139</v>
      </c>
      <c r="I55" s="270"/>
      <c r="J55" s="269"/>
      <c r="K55" s="268"/>
      <c r="L55" s="267"/>
    </row>
    <row r="56" spans="1:12" ht="25.5" x14ac:dyDescent="0.2">
      <c r="A56" s="276">
        <v>51</v>
      </c>
      <c r="B56" s="275">
        <v>44127</v>
      </c>
      <c r="C56" s="274" t="s">
        <v>832</v>
      </c>
      <c r="D56" s="273">
        <v>58930</v>
      </c>
      <c r="E56" s="272" t="s">
        <v>2103</v>
      </c>
      <c r="F56" s="271" t="s">
        <v>1951</v>
      </c>
      <c r="G56" s="271" t="s">
        <v>2021</v>
      </c>
      <c r="H56" s="281" t="s">
        <v>1140</v>
      </c>
      <c r="I56" s="270"/>
      <c r="J56" s="269"/>
      <c r="K56" s="268"/>
      <c r="L56" s="267"/>
    </row>
    <row r="57" spans="1:12" ht="25.5" x14ac:dyDescent="0.2">
      <c r="A57" s="276">
        <v>52</v>
      </c>
      <c r="B57" s="275">
        <v>44127</v>
      </c>
      <c r="C57" s="274" t="s">
        <v>832</v>
      </c>
      <c r="D57" s="273">
        <v>20000</v>
      </c>
      <c r="E57" s="272" t="s">
        <v>2087</v>
      </c>
      <c r="F57" s="271" t="s">
        <v>1941</v>
      </c>
      <c r="G57" s="271" t="s">
        <v>2011</v>
      </c>
      <c r="H57" s="281" t="s">
        <v>1139</v>
      </c>
      <c r="I57" s="270"/>
      <c r="J57" s="269"/>
      <c r="K57" s="268"/>
      <c r="L57" s="267"/>
    </row>
    <row r="58" spans="1:12" ht="25.5" x14ac:dyDescent="0.2">
      <c r="A58" s="284">
        <v>53</v>
      </c>
      <c r="B58" s="275">
        <v>44127</v>
      </c>
      <c r="C58" s="274" t="s">
        <v>832</v>
      </c>
      <c r="D58" s="273">
        <v>58945</v>
      </c>
      <c r="E58" s="272" t="s">
        <v>2104</v>
      </c>
      <c r="F58" s="271" t="s">
        <v>1952</v>
      </c>
      <c r="G58" s="271" t="s">
        <v>2022</v>
      </c>
      <c r="H58" s="281" t="s">
        <v>1140</v>
      </c>
      <c r="I58" s="270"/>
      <c r="J58" s="269"/>
      <c r="K58" s="268"/>
      <c r="L58" s="267"/>
    </row>
    <row r="59" spans="1:12" ht="25.5" x14ac:dyDescent="0.2">
      <c r="A59" s="276">
        <v>54</v>
      </c>
      <c r="B59" s="275">
        <v>44128</v>
      </c>
      <c r="C59" s="274" t="s">
        <v>832</v>
      </c>
      <c r="D59" s="273">
        <v>5</v>
      </c>
      <c r="E59" s="272" t="s">
        <v>2051</v>
      </c>
      <c r="F59" s="416" t="s">
        <v>1953</v>
      </c>
      <c r="G59" s="271" t="s">
        <v>2023</v>
      </c>
      <c r="H59" s="281" t="s">
        <v>1138</v>
      </c>
      <c r="I59" s="270"/>
      <c r="J59" s="269"/>
      <c r="K59" s="268"/>
      <c r="L59" s="267"/>
    </row>
    <row r="60" spans="1:12" ht="25.5" x14ac:dyDescent="0.2">
      <c r="A60" s="276">
        <v>55</v>
      </c>
      <c r="B60" s="275">
        <v>44130</v>
      </c>
      <c r="C60" s="274" t="s">
        <v>832</v>
      </c>
      <c r="D60" s="273">
        <v>59600</v>
      </c>
      <c r="E60" s="272" t="s">
        <v>2052</v>
      </c>
      <c r="F60" s="271" t="s">
        <v>1954</v>
      </c>
      <c r="G60" s="271" t="s">
        <v>2024</v>
      </c>
      <c r="H60" s="281" t="s">
        <v>1139</v>
      </c>
      <c r="I60" s="270"/>
      <c r="J60" s="269"/>
      <c r="K60" s="268"/>
      <c r="L60" s="267"/>
    </row>
    <row r="61" spans="1:12" ht="25.5" x14ac:dyDescent="0.2">
      <c r="A61" s="276">
        <v>56</v>
      </c>
      <c r="B61" s="275">
        <v>44130</v>
      </c>
      <c r="C61" s="274" t="s">
        <v>832</v>
      </c>
      <c r="D61" s="273">
        <v>57580</v>
      </c>
      <c r="E61" s="272" t="s">
        <v>2063</v>
      </c>
      <c r="F61" s="271" t="s">
        <v>1955</v>
      </c>
      <c r="G61" s="271" t="s">
        <v>2025</v>
      </c>
      <c r="H61" s="271" t="s">
        <v>1139</v>
      </c>
      <c r="I61" s="270"/>
      <c r="J61" s="269"/>
      <c r="K61" s="268"/>
      <c r="L61" s="267"/>
    </row>
    <row r="62" spans="1:12" ht="25.5" x14ac:dyDescent="0.2">
      <c r="A62" s="284">
        <v>57</v>
      </c>
      <c r="B62" s="275">
        <v>44130</v>
      </c>
      <c r="C62" s="274" t="s">
        <v>832</v>
      </c>
      <c r="D62" s="273">
        <v>30000</v>
      </c>
      <c r="E62" s="272" t="s">
        <v>2057</v>
      </c>
      <c r="F62" s="271" t="s">
        <v>1956</v>
      </c>
      <c r="G62" s="271" t="s">
        <v>2026</v>
      </c>
      <c r="H62" s="281" t="s">
        <v>1137</v>
      </c>
      <c r="I62" s="270"/>
      <c r="J62" s="269"/>
      <c r="K62" s="268"/>
      <c r="L62" s="267"/>
    </row>
    <row r="63" spans="1:12" ht="25.5" x14ac:dyDescent="0.2">
      <c r="A63" s="276">
        <v>58</v>
      </c>
      <c r="B63" s="275">
        <v>44130</v>
      </c>
      <c r="C63" s="274" t="s">
        <v>832</v>
      </c>
      <c r="D63" s="273">
        <v>59783</v>
      </c>
      <c r="E63" s="272" t="s">
        <v>2105</v>
      </c>
      <c r="F63" s="271" t="s">
        <v>1957</v>
      </c>
      <c r="G63" s="271" t="s">
        <v>2027</v>
      </c>
      <c r="H63" s="281" t="s">
        <v>1139</v>
      </c>
      <c r="I63" s="270"/>
      <c r="J63" s="269"/>
      <c r="K63" s="268"/>
      <c r="L63" s="267"/>
    </row>
    <row r="64" spans="1:12" ht="25.5" x14ac:dyDescent="0.2">
      <c r="A64" s="276">
        <v>59</v>
      </c>
      <c r="B64" s="275">
        <v>44130</v>
      </c>
      <c r="C64" s="274" t="s">
        <v>832</v>
      </c>
      <c r="D64" s="273">
        <v>58745</v>
      </c>
      <c r="E64" s="272" t="s">
        <v>2106</v>
      </c>
      <c r="F64" s="271" t="s">
        <v>1958</v>
      </c>
      <c r="G64" s="271" t="s">
        <v>2028</v>
      </c>
      <c r="H64" s="281" t="s">
        <v>1140</v>
      </c>
      <c r="I64" s="270"/>
      <c r="J64" s="269"/>
      <c r="K64" s="268"/>
      <c r="L64" s="267"/>
    </row>
    <row r="65" spans="1:12" ht="25.5" x14ac:dyDescent="0.2">
      <c r="A65" s="276">
        <v>60</v>
      </c>
      <c r="B65" s="275">
        <v>44131</v>
      </c>
      <c r="C65" s="274" t="s">
        <v>832</v>
      </c>
      <c r="D65" s="273">
        <v>58957</v>
      </c>
      <c r="E65" s="272" t="s">
        <v>2107</v>
      </c>
      <c r="F65" s="271" t="s">
        <v>1959</v>
      </c>
      <c r="G65" s="271" t="s">
        <v>2029</v>
      </c>
      <c r="H65" s="271" t="s">
        <v>1140</v>
      </c>
      <c r="I65" s="270"/>
      <c r="J65" s="269"/>
      <c r="K65" s="268"/>
      <c r="L65" s="267"/>
    </row>
    <row r="66" spans="1:12" ht="25.5" x14ac:dyDescent="0.2">
      <c r="A66" s="284">
        <v>61</v>
      </c>
      <c r="B66" s="275">
        <v>44131</v>
      </c>
      <c r="C66" s="274" t="s">
        <v>832</v>
      </c>
      <c r="D66" s="273">
        <v>58958</v>
      </c>
      <c r="E66" s="272" t="s">
        <v>2108</v>
      </c>
      <c r="F66" s="271" t="s">
        <v>1960</v>
      </c>
      <c r="G66" s="271" t="s">
        <v>2030</v>
      </c>
      <c r="H66" s="281" t="s">
        <v>1140</v>
      </c>
      <c r="I66" s="270"/>
      <c r="J66" s="269"/>
      <c r="K66" s="268"/>
      <c r="L66" s="267"/>
    </row>
    <row r="67" spans="1:12" ht="25.5" x14ac:dyDescent="0.2">
      <c r="A67" s="276">
        <v>62</v>
      </c>
      <c r="B67" s="275">
        <v>44131</v>
      </c>
      <c r="C67" s="274" t="s">
        <v>832</v>
      </c>
      <c r="D67" s="273">
        <v>60000</v>
      </c>
      <c r="E67" s="272" t="s">
        <v>2064</v>
      </c>
      <c r="F67" s="271" t="s">
        <v>1961</v>
      </c>
      <c r="G67" s="271" t="s">
        <v>2031</v>
      </c>
      <c r="H67" s="281" t="s">
        <v>1138</v>
      </c>
      <c r="I67" s="270"/>
      <c r="J67" s="269"/>
      <c r="K67" s="268"/>
      <c r="L67" s="267"/>
    </row>
    <row r="68" spans="1:12" ht="25.5" x14ac:dyDescent="0.2">
      <c r="A68" s="276">
        <v>63</v>
      </c>
      <c r="B68" s="275">
        <v>44131</v>
      </c>
      <c r="C68" s="274" t="s">
        <v>832</v>
      </c>
      <c r="D68" s="273">
        <v>60000</v>
      </c>
      <c r="E68" s="272" t="s">
        <v>2065</v>
      </c>
      <c r="F68" s="271" t="s">
        <v>1962</v>
      </c>
      <c r="G68" s="271" t="s">
        <v>2032</v>
      </c>
      <c r="H68" s="281" t="s">
        <v>1138</v>
      </c>
      <c r="I68" s="270"/>
      <c r="J68" s="269"/>
      <c r="K68" s="268"/>
      <c r="L68" s="267"/>
    </row>
    <row r="69" spans="1:12" ht="25.5" x14ac:dyDescent="0.2">
      <c r="A69" s="276">
        <v>67</v>
      </c>
      <c r="B69" s="275">
        <v>44131</v>
      </c>
      <c r="C69" s="274" t="s">
        <v>832</v>
      </c>
      <c r="D69" s="273">
        <v>58970</v>
      </c>
      <c r="E69" s="272" t="s">
        <v>2093</v>
      </c>
      <c r="F69" s="271" t="s">
        <v>1963</v>
      </c>
      <c r="G69" s="271" t="s">
        <v>2033</v>
      </c>
      <c r="H69" s="281" t="s">
        <v>1139</v>
      </c>
      <c r="I69" s="270"/>
      <c r="J69" s="269"/>
      <c r="K69" s="268"/>
      <c r="L69" s="267"/>
    </row>
    <row r="70" spans="1:12" ht="25.5" x14ac:dyDescent="0.2">
      <c r="A70" s="276">
        <v>68</v>
      </c>
      <c r="B70" s="275">
        <v>44131</v>
      </c>
      <c r="C70" s="274" t="s">
        <v>832</v>
      </c>
      <c r="D70" s="273">
        <v>30000</v>
      </c>
      <c r="E70" s="272" t="s">
        <v>2074</v>
      </c>
      <c r="F70" s="271" t="s">
        <v>1964</v>
      </c>
      <c r="G70" s="271" t="s">
        <v>2034</v>
      </c>
      <c r="H70" s="271" t="s">
        <v>1138</v>
      </c>
      <c r="I70" s="270"/>
      <c r="J70" s="269"/>
      <c r="K70" s="268"/>
      <c r="L70" s="267"/>
    </row>
    <row r="71" spans="1:12" ht="25.5" x14ac:dyDescent="0.2">
      <c r="A71" s="284">
        <v>69</v>
      </c>
      <c r="B71" s="275">
        <v>44132</v>
      </c>
      <c r="C71" s="274" t="s">
        <v>832</v>
      </c>
      <c r="D71" s="273">
        <v>58991</v>
      </c>
      <c r="E71" s="272" t="s">
        <v>2109</v>
      </c>
      <c r="F71" s="271" t="s">
        <v>1965</v>
      </c>
      <c r="G71" s="271" t="s">
        <v>2035</v>
      </c>
      <c r="H71" s="281" t="s">
        <v>1140</v>
      </c>
      <c r="I71" s="270"/>
      <c r="J71" s="269"/>
      <c r="K71" s="268"/>
      <c r="L71" s="267"/>
    </row>
    <row r="72" spans="1:12" ht="25.5" x14ac:dyDescent="0.2">
      <c r="A72" s="276">
        <v>70</v>
      </c>
      <c r="B72" s="275">
        <v>44132</v>
      </c>
      <c r="C72" s="274" t="s">
        <v>832</v>
      </c>
      <c r="D72" s="273">
        <v>58958</v>
      </c>
      <c r="E72" s="272" t="s">
        <v>2110</v>
      </c>
      <c r="F72" s="271" t="s">
        <v>1966</v>
      </c>
      <c r="G72" s="271" t="s">
        <v>2036</v>
      </c>
      <c r="H72" s="281" t="s">
        <v>1140</v>
      </c>
      <c r="I72" s="270"/>
      <c r="J72" s="269"/>
      <c r="K72" s="268"/>
      <c r="L72" s="267"/>
    </row>
    <row r="73" spans="1:12" ht="25.5" x14ac:dyDescent="0.2">
      <c r="A73" s="276">
        <v>71</v>
      </c>
      <c r="B73" s="275">
        <v>44132</v>
      </c>
      <c r="C73" s="274" t="s">
        <v>832</v>
      </c>
      <c r="D73" s="273">
        <v>400</v>
      </c>
      <c r="E73" s="272" t="s">
        <v>2081</v>
      </c>
      <c r="F73" s="271" t="s">
        <v>850</v>
      </c>
      <c r="G73" s="271" t="s">
        <v>2037</v>
      </c>
      <c r="H73" s="281" t="s">
        <v>1138</v>
      </c>
      <c r="I73" s="270"/>
      <c r="J73" s="269"/>
      <c r="K73" s="268"/>
      <c r="L73" s="267"/>
    </row>
    <row r="74" spans="1:12" ht="25.5" x14ac:dyDescent="0.2">
      <c r="A74" s="276">
        <v>72</v>
      </c>
      <c r="B74" s="275">
        <v>44133</v>
      </c>
      <c r="C74" s="274" t="s">
        <v>832</v>
      </c>
      <c r="D74" s="273">
        <v>56960</v>
      </c>
      <c r="E74" s="272" t="s">
        <v>2111</v>
      </c>
      <c r="F74" s="271" t="s">
        <v>1967</v>
      </c>
      <c r="G74" s="271" t="s">
        <v>2038</v>
      </c>
      <c r="H74" s="281" t="s">
        <v>1140</v>
      </c>
      <c r="I74" s="270"/>
      <c r="J74" s="269"/>
      <c r="K74" s="268"/>
      <c r="L74" s="267"/>
    </row>
    <row r="75" spans="1:12" ht="25.5" x14ac:dyDescent="0.2">
      <c r="A75" s="284">
        <v>73</v>
      </c>
      <c r="B75" s="275">
        <v>44133</v>
      </c>
      <c r="C75" s="274" t="s">
        <v>832</v>
      </c>
      <c r="D75" s="273">
        <v>59995.5</v>
      </c>
      <c r="E75" s="272" t="s">
        <v>2075</v>
      </c>
      <c r="F75" s="271" t="s">
        <v>1968</v>
      </c>
      <c r="G75" s="271" t="s">
        <v>2039</v>
      </c>
      <c r="H75" s="281" t="s">
        <v>1138</v>
      </c>
      <c r="I75" s="270"/>
      <c r="J75" s="269"/>
      <c r="K75" s="268"/>
      <c r="L75" s="267"/>
    </row>
    <row r="76" spans="1:12" ht="25.5" x14ac:dyDescent="0.2">
      <c r="A76" s="276">
        <v>74</v>
      </c>
      <c r="B76" s="275">
        <v>44133</v>
      </c>
      <c r="C76" s="274" t="s">
        <v>832</v>
      </c>
      <c r="D76" s="273">
        <v>60000</v>
      </c>
      <c r="E76" s="272" t="s">
        <v>2053</v>
      </c>
      <c r="F76" s="271" t="s">
        <v>1969</v>
      </c>
      <c r="G76" s="271" t="s">
        <v>2040</v>
      </c>
      <c r="H76" s="281" t="s">
        <v>1139</v>
      </c>
      <c r="I76" s="270"/>
      <c r="J76" s="269"/>
      <c r="K76" s="268"/>
      <c r="L76" s="267"/>
    </row>
    <row r="77" spans="1:12" ht="25.5" x14ac:dyDescent="0.2">
      <c r="A77" s="276">
        <v>75</v>
      </c>
      <c r="B77" s="275">
        <v>44134</v>
      </c>
      <c r="C77" s="274" t="s">
        <v>832</v>
      </c>
      <c r="D77" s="273">
        <v>1000</v>
      </c>
      <c r="E77" s="272" t="s">
        <v>844</v>
      </c>
      <c r="F77" s="271" t="s">
        <v>840</v>
      </c>
      <c r="G77" s="271" t="s">
        <v>842</v>
      </c>
      <c r="H77" s="281" t="s">
        <v>1138</v>
      </c>
      <c r="I77" s="270"/>
      <c r="J77" s="269"/>
      <c r="K77" s="268"/>
      <c r="L77" s="267"/>
    </row>
    <row r="78" spans="1:12" ht="25.5" x14ac:dyDescent="0.2">
      <c r="A78" s="276">
        <v>76</v>
      </c>
      <c r="B78" s="275">
        <v>44134</v>
      </c>
      <c r="C78" s="274" t="s">
        <v>832</v>
      </c>
      <c r="D78" s="273">
        <v>1000</v>
      </c>
      <c r="E78" s="272" t="s">
        <v>2094</v>
      </c>
      <c r="F78" s="271" t="s">
        <v>1970</v>
      </c>
      <c r="G78" s="271" t="s">
        <v>2041</v>
      </c>
      <c r="H78" s="281" t="s">
        <v>1139</v>
      </c>
      <c r="I78" s="270"/>
      <c r="J78" s="269"/>
      <c r="K78" s="268"/>
      <c r="L78" s="267"/>
    </row>
    <row r="79" spans="1:12" ht="25.5" x14ac:dyDescent="0.2">
      <c r="A79" s="284">
        <v>77</v>
      </c>
      <c r="B79" s="275">
        <v>44134</v>
      </c>
      <c r="C79" s="274" t="s">
        <v>832</v>
      </c>
      <c r="D79" s="273">
        <v>5000</v>
      </c>
      <c r="E79" s="272" t="s">
        <v>2076</v>
      </c>
      <c r="F79" s="271" t="s">
        <v>1971</v>
      </c>
      <c r="G79" s="271" t="s">
        <v>2042</v>
      </c>
      <c r="H79" s="281" t="s">
        <v>2050</v>
      </c>
      <c r="I79" s="270"/>
      <c r="J79" s="269"/>
      <c r="K79" s="268"/>
      <c r="L79" s="267"/>
    </row>
    <row r="80" spans="1:12" ht="25.5" x14ac:dyDescent="0.2">
      <c r="A80" s="276">
        <v>78</v>
      </c>
      <c r="B80" s="275">
        <v>44134</v>
      </c>
      <c r="C80" s="274" t="s">
        <v>832</v>
      </c>
      <c r="D80" s="273">
        <v>30000</v>
      </c>
      <c r="E80" s="272" t="s">
        <v>2095</v>
      </c>
      <c r="F80" s="271" t="s">
        <v>1972</v>
      </c>
      <c r="G80" s="271" t="s">
        <v>2043</v>
      </c>
      <c r="H80" s="281" t="s">
        <v>1139</v>
      </c>
      <c r="I80" s="270"/>
      <c r="J80" s="269"/>
      <c r="K80" s="268"/>
      <c r="L80" s="267"/>
    </row>
    <row r="81" spans="1:12" ht="25.5" x14ac:dyDescent="0.2">
      <c r="A81" s="276">
        <v>79</v>
      </c>
      <c r="B81" s="275">
        <v>44134</v>
      </c>
      <c r="C81" s="274" t="s">
        <v>832</v>
      </c>
      <c r="D81" s="273">
        <v>60000</v>
      </c>
      <c r="E81" s="272" t="s">
        <v>2096</v>
      </c>
      <c r="F81" s="271" t="s">
        <v>1973</v>
      </c>
      <c r="G81" s="271" t="s">
        <v>2044</v>
      </c>
      <c r="H81" s="271" t="s">
        <v>1139</v>
      </c>
      <c r="I81" s="270"/>
      <c r="J81" s="269"/>
      <c r="K81" s="268"/>
      <c r="L81" s="267"/>
    </row>
    <row r="82" spans="1:12" ht="25.5" x14ac:dyDescent="0.2">
      <c r="A82" s="276">
        <v>80</v>
      </c>
      <c r="B82" s="275">
        <v>44134</v>
      </c>
      <c r="C82" s="274" t="s">
        <v>832</v>
      </c>
      <c r="D82" s="273">
        <v>60000</v>
      </c>
      <c r="E82" s="272" t="s">
        <v>2077</v>
      </c>
      <c r="F82" s="271" t="s">
        <v>1974</v>
      </c>
      <c r="G82" s="271" t="s">
        <v>2045</v>
      </c>
      <c r="H82" s="281" t="s">
        <v>1138</v>
      </c>
      <c r="I82" s="270"/>
      <c r="J82" s="269"/>
      <c r="K82" s="268"/>
      <c r="L82" s="267"/>
    </row>
    <row r="83" spans="1:12" ht="25.5" x14ac:dyDescent="0.2">
      <c r="A83" s="284">
        <v>81</v>
      </c>
      <c r="B83" s="275">
        <v>44134</v>
      </c>
      <c r="C83" s="274" t="s">
        <v>832</v>
      </c>
      <c r="D83" s="273">
        <v>60000</v>
      </c>
      <c r="E83" s="272" t="s">
        <v>2066</v>
      </c>
      <c r="F83" s="271" t="s">
        <v>1975</v>
      </c>
      <c r="G83" s="271" t="s">
        <v>2046</v>
      </c>
      <c r="H83" s="281" t="s">
        <v>1139</v>
      </c>
      <c r="I83" s="270"/>
      <c r="J83" s="269"/>
      <c r="K83" s="268"/>
      <c r="L83" s="267"/>
    </row>
    <row r="84" spans="1:12" ht="25.5" x14ac:dyDescent="0.2">
      <c r="A84" s="276">
        <v>82</v>
      </c>
      <c r="B84" s="275">
        <v>44134</v>
      </c>
      <c r="C84" s="274" t="s">
        <v>832</v>
      </c>
      <c r="D84" s="273">
        <v>50</v>
      </c>
      <c r="E84" s="272" t="s">
        <v>2097</v>
      </c>
      <c r="F84" s="271" t="s">
        <v>1976</v>
      </c>
      <c r="G84" s="271" t="s">
        <v>2047</v>
      </c>
      <c r="H84" s="281" t="s">
        <v>1138</v>
      </c>
      <c r="I84" s="270"/>
      <c r="J84" s="269"/>
      <c r="K84" s="268"/>
      <c r="L84" s="267"/>
    </row>
    <row r="85" spans="1:12" ht="25.5" x14ac:dyDescent="0.2">
      <c r="A85" s="276">
        <v>83</v>
      </c>
      <c r="B85" s="275">
        <v>44134</v>
      </c>
      <c r="C85" s="274" t="s">
        <v>832</v>
      </c>
      <c r="D85" s="273">
        <v>60000</v>
      </c>
      <c r="E85" s="272" t="s">
        <v>2098</v>
      </c>
      <c r="F85" s="271" t="s">
        <v>1977</v>
      </c>
      <c r="G85" s="271" t="s">
        <v>2048</v>
      </c>
      <c r="H85" s="281" t="s">
        <v>1139</v>
      </c>
      <c r="I85" s="270"/>
      <c r="J85" s="269"/>
      <c r="K85" s="268"/>
      <c r="L85" s="267"/>
    </row>
    <row r="86" spans="1:12" ht="25.5" x14ac:dyDescent="0.2">
      <c r="A86" s="276">
        <v>84</v>
      </c>
      <c r="B86" s="275">
        <v>44134</v>
      </c>
      <c r="C86" s="274" t="s">
        <v>832</v>
      </c>
      <c r="D86" s="273">
        <v>15000</v>
      </c>
      <c r="E86" s="272" t="s">
        <v>2070</v>
      </c>
      <c r="F86" s="271" t="s">
        <v>1931</v>
      </c>
      <c r="G86" s="271" t="s">
        <v>2001</v>
      </c>
      <c r="H86" s="281" t="s">
        <v>1138</v>
      </c>
      <c r="I86" s="270"/>
      <c r="J86" s="269"/>
      <c r="K86" s="268"/>
      <c r="L86" s="267"/>
    </row>
    <row r="87" spans="1:12" ht="25.5" x14ac:dyDescent="0.2">
      <c r="A87" s="284">
        <v>85</v>
      </c>
      <c r="B87" s="275">
        <v>44134</v>
      </c>
      <c r="C87" s="274" t="s">
        <v>832</v>
      </c>
      <c r="D87" s="273">
        <v>10000</v>
      </c>
      <c r="E87" s="272" t="s">
        <v>2074</v>
      </c>
      <c r="F87" s="271" t="s">
        <v>1964</v>
      </c>
      <c r="G87" s="271" t="s">
        <v>2034</v>
      </c>
      <c r="H87" s="281" t="s">
        <v>1138</v>
      </c>
      <c r="I87" s="270"/>
      <c r="J87" s="269"/>
      <c r="K87" s="268"/>
      <c r="L87" s="267"/>
    </row>
    <row r="88" spans="1:12" ht="25.5" x14ac:dyDescent="0.2">
      <c r="A88" s="276">
        <v>86</v>
      </c>
      <c r="B88" s="275">
        <v>44134</v>
      </c>
      <c r="C88" s="274" t="s">
        <v>832</v>
      </c>
      <c r="D88" s="273">
        <v>56760</v>
      </c>
      <c r="E88" s="272" t="s">
        <v>2112</v>
      </c>
      <c r="F88" s="271" t="s">
        <v>1978</v>
      </c>
      <c r="G88" s="271" t="s">
        <v>2049</v>
      </c>
      <c r="H88" s="281" t="s">
        <v>1140</v>
      </c>
      <c r="I88" s="270"/>
      <c r="J88" s="269"/>
      <c r="K88" s="268"/>
      <c r="L88" s="267"/>
    </row>
    <row r="89" spans="1:12" ht="76.5" x14ac:dyDescent="0.2">
      <c r="A89" s="276">
        <v>52</v>
      </c>
      <c r="B89" s="275">
        <v>44130</v>
      </c>
      <c r="C89" s="274" t="s">
        <v>845</v>
      </c>
      <c r="D89" s="273">
        <v>885</v>
      </c>
      <c r="E89" s="272" t="s">
        <v>2113</v>
      </c>
      <c r="F89" s="416" t="s">
        <v>2114</v>
      </c>
      <c r="G89" s="271"/>
      <c r="H89" s="271"/>
      <c r="I89" s="270" t="s">
        <v>2115</v>
      </c>
      <c r="J89" s="269" t="s">
        <v>2116</v>
      </c>
      <c r="K89" s="268" t="s">
        <v>2117</v>
      </c>
      <c r="L89" s="267"/>
    </row>
    <row r="90" spans="1:12" ht="15.75" thickBot="1" x14ac:dyDescent="0.25">
      <c r="A90" s="266" t="s">
        <v>259</v>
      </c>
      <c r="B90" s="265"/>
      <c r="C90" s="264"/>
      <c r="D90" s="263"/>
      <c r="E90" s="262"/>
      <c r="F90" s="261"/>
      <c r="G90" s="261"/>
      <c r="H90" s="261"/>
      <c r="I90" s="260"/>
      <c r="J90" s="259"/>
      <c r="K90" s="258"/>
      <c r="L90" s="257"/>
    </row>
    <row r="91" spans="1:12" x14ac:dyDescent="0.2">
      <c r="A91" s="247"/>
      <c r="B91" s="248"/>
      <c r="C91" s="247"/>
      <c r="D91" s="248"/>
      <c r="E91" s="247"/>
      <c r="F91" s="248"/>
      <c r="G91" s="247"/>
      <c r="H91" s="248"/>
      <c r="I91" s="247"/>
      <c r="J91" s="248"/>
      <c r="K91" s="247"/>
      <c r="L91" s="248"/>
    </row>
    <row r="92" spans="1:12" x14ac:dyDescent="0.2">
      <c r="A92" s="247"/>
      <c r="B92" s="254"/>
      <c r="C92" s="247"/>
      <c r="D92" s="254"/>
      <c r="E92" s="247"/>
      <c r="F92" s="254"/>
      <c r="G92" s="247"/>
      <c r="H92" s="254"/>
      <c r="I92" s="247"/>
      <c r="J92" s="254"/>
      <c r="K92" s="247"/>
      <c r="L92" s="254"/>
    </row>
    <row r="93" spans="1:12" s="255" customFormat="1" x14ac:dyDescent="0.2">
      <c r="A93" s="457" t="s">
        <v>375</v>
      </c>
      <c r="B93" s="457"/>
      <c r="C93" s="457"/>
      <c r="D93" s="457"/>
      <c r="E93" s="457"/>
      <c r="F93" s="457"/>
      <c r="G93" s="457"/>
      <c r="H93" s="457"/>
      <c r="I93" s="457"/>
      <c r="J93" s="457"/>
      <c r="K93" s="457"/>
      <c r="L93" s="457"/>
    </row>
    <row r="94" spans="1:12" s="256" customFormat="1" ht="12.75" x14ac:dyDescent="0.2">
      <c r="A94" s="457" t="s">
        <v>400</v>
      </c>
      <c r="B94" s="457"/>
      <c r="C94" s="457"/>
      <c r="D94" s="457"/>
      <c r="E94" s="457"/>
      <c r="F94" s="457"/>
      <c r="G94" s="457"/>
      <c r="H94" s="457"/>
      <c r="I94" s="457"/>
      <c r="J94" s="457"/>
      <c r="K94" s="457"/>
      <c r="L94" s="457"/>
    </row>
    <row r="95" spans="1:12" s="256" customFormat="1" ht="12.75" x14ac:dyDescent="0.2">
      <c r="A95" s="457"/>
      <c r="B95" s="457"/>
      <c r="C95" s="457"/>
      <c r="D95" s="457"/>
      <c r="E95" s="457"/>
      <c r="F95" s="457"/>
      <c r="G95" s="457"/>
      <c r="H95" s="457"/>
      <c r="I95" s="457"/>
      <c r="J95" s="457"/>
      <c r="K95" s="457"/>
      <c r="L95" s="457"/>
    </row>
    <row r="96" spans="1:12" s="255" customFormat="1" x14ac:dyDescent="0.2">
      <c r="A96" s="457" t="s">
        <v>399</v>
      </c>
      <c r="B96" s="457"/>
      <c r="C96" s="457"/>
      <c r="D96" s="457"/>
      <c r="E96" s="457"/>
      <c r="F96" s="457"/>
      <c r="G96" s="457"/>
      <c r="H96" s="457"/>
      <c r="I96" s="457"/>
      <c r="J96" s="457"/>
      <c r="K96" s="457"/>
      <c r="L96" s="457"/>
    </row>
    <row r="97" spans="1:12" s="255" customFormat="1" x14ac:dyDescent="0.2">
      <c r="A97" s="457"/>
      <c r="B97" s="457"/>
      <c r="C97" s="457"/>
      <c r="D97" s="457"/>
      <c r="E97" s="457"/>
      <c r="F97" s="457"/>
      <c r="G97" s="457"/>
      <c r="H97" s="457"/>
      <c r="I97" s="457"/>
      <c r="J97" s="457"/>
      <c r="K97" s="457"/>
      <c r="L97" s="457"/>
    </row>
    <row r="98" spans="1:12" s="255" customFormat="1" x14ac:dyDescent="0.2">
      <c r="A98" s="457" t="s">
        <v>398</v>
      </c>
      <c r="B98" s="457"/>
      <c r="C98" s="457"/>
      <c r="D98" s="457"/>
      <c r="E98" s="457"/>
      <c r="F98" s="457"/>
      <c r="G98" s="457"/>
      <c r="H98" s="457"/>
      <c r="I98" s="457"/>
      <c r="J98" s="457"/>
      <c r="K98" s="457"/>
      <c r="L98" s="457"/>
    </row>
    <row r="99" spans="1:12" s="255" customFormat="1" x14ac:dyDescent="0.2">
      <c r="A99" s="247"/>
      <c r="B99" s="248"/>
      <c r="C99" s="247"/>
      <c r="D99" s="248"/>
      <c r="E99" s="247"/>
      <c r="F99" s="248"/>
      <c r="G99" s="247"/>
      <c r="H99" s="248"/>
      <c r="I99" s="247"/>
      <c r="J99" s="248"/>
      <c r="K99" s="247"/>
      <c r="L99" s="248"/>
    </row>
    <row r="100" spans="1:12" s="255" customFormat="1" x14ac:dyDescent="0.2">
      <c r="A100" s="247"/>
      <c r="B100" s="254"/>
      <c r="C100" s="247"/>
      <c r="D100" s="254"/>
      <c r="E100" s="247"/>
      <c r="F100" s="254"/>
      <c r="G100" s="247"/>
      <c r="H100" s="254"/>
      <c r="I100" s="247"/>
      <c r="J100" s="254"/>
      <c r="K100" s="247"/>
      <c r="L100" s="254"/>
    </row>
    <row r="101" spans="1:12" s="255" customFormat="1" x14ac:dyDescent="0.2">
      <c r="A101" s="247"/>
      <c r="B101" s="248"/>
      <c r="C101" s="247"/>
      <c r="D101" s="248"/>
      <c r="E101" s="247"/>
      <c r="F101" s="248"/>
      <c r="G101" s="247"/>
      <c r="H101" s="248"/>
      <c r="I101" s="247"/>
      <c r="J101" s="248"/>
      <c r="K101" s="247"/>
      <c r="L101" s="248"/>
    </row>
    <row r="102" spans="1:12" x14ac:dyDescent="0.2">
      <c r="A102" s="247"/>
      <c r="B102" s="254"/>
      <c r="C102" s="247"/>
      <c r="D102" s="254"/>
      <c r="E102" s="247"/>
      <c r="F102" s="254"/>
      <c r="G102" s="247"/>
      <c r="H102" s="254"/>
      <c r="I102" s="247"/>
      <c r="J102" s="254"/>
      <c r="K102" s="247"/>
      <c r="L102" s="254"/>
    </row>
    <row r="103" spans="1:12" s="249" customFormat="1" x14ac:dyDescent="0.2">
      <c r="A103" s="463" t="s">
        <v>96</v>
      </c>
      <c r="B103" s="463"/>
      <c r="C103" s="248"/>
      <c r="D103" s="247"/>
      <c r="E103" s="248"/>
      <c r="F103" s="248"/>
      <c r="G103" s="247"/>
      <c r="H103" s="248"/>
      <c r="I103" s="248"/>
      <c r="J103" s="247"/>
      <c r="K103" s="248"/>
      <c r="L103" s="247"/>
    </row>
    <row r="104" spans="1:12" s="249" customFormat="1" x14ac:dyDescent="0.2">
      <c r="A104" s="248"/>
      <c r="B104" s="247"/>
      <c r="C104" s="252"/>
      <c r="D104" s="253"/>
      <c r="E104" s="252"/>
      <c r="F104" s="248"/>
      <c r="G104" s="247"/>
      <c r="H104" s="251"/>
      <c r="I104" s="248"/>
      <c r="J104" s="247"/>
      <c r="K104" s="248"/>
      <c r="L104" s="247"/>
    </row>
    <row r="105" spans="1:12" s="249" customFormat="1" ht="15" customHeight="1" x14ac:dyDescent="0.2">
      <c r="A105" s="248"/>
      <c r="B105" s="247"/>
      <c r="C105" s="456" t="s">
        <v>251</v>
      </c>
      <c r="D105" s="456"/>
      <c r="E105" s="456"/>
      <c r="F105" s="248"/>
      <c r="G105" s="247"/>
      <c r="H105" s="461" t="s">
        <v>397</v>
      </c>
      <c r="I105" s="250"/>
      <c r="J105" s="247"/>
      <c r="K105" s="248"/>
      <c r="L105" s="247"/>
    </row>
    <row r="106" spans="1:12" s="249" customFormat="1" x14ac:dyDescent="0.2">
      <c r="A106" s="248"/>
      <c r="B106" s="247"/>
      <c r="C106" s="248"/>
      <c r="D106" s="247"/>
      <c r="E106" s="248"/>
      <c r="F106" s="248"/>
      <c r="G106" s="247"/>
      <c r="H106" s="462"/>
      <c r="I106" s="250"/>
      <c r="J106" s="247"/>
      <c r="K106" s="248"/>
      <c r="L106" s="247"/>
    </row>
    <row r="107" spans="1:12" s="246" customFormat="1" x14ac:dyDescent="0.2">
      <c r="A107" s="248"/>
      <c r="B107" s="247"/>
      <c r="C107" s="456" t="s">
        <v>127</v>
      </c>
      <c r="D107" s="456"/>
      <c r="E107" s="456"/>
      <c r="F107" s="248"/>
      <c r="G107" s="247"/>
      <c r="H107" s="248"/>
      <c r="I107" s="248"/>
      <c r="J107" s="247"/>
      <c r="K107" s="248"/>
      <c r="L107" s="247"/>
    </row>
    <row r="108" spans="1:12" s="246" customFormat="1" x14ac:dyDescent="0.2">
      <c r="E108" s="244"/>
    </row>
    <row r="109" spans="1:12" s="246" customFormat="1" x14ac:dyDescent="0.2">
      <c r="E109" s="244"/>
    </row>
    <row r="110" spans="1:12" s="246" customFormat="1" x14ac:dyDescent="0.2">
      <c r="E110" s="244"/>
    </row>
    <row r="111" spans="1:12" s="246" customFormat="1" x14ac:dyDescent="0.2">
      <c r="E111" s="244"/>
    </row>
    <row r="112" spans="1:12" s="246" customFormat="1" x14ac:dyDescent="0.2"/>
  </sheetData>
  <autoFilter ref="A8:L90"/>
  <mergeCells count="11">
    <mergeCell ref="K2:L2"/>
    <mergeCell ref="A5:F5"/>
    <mergeCell ref="C107:E107"/>
    <mergeCell ref="A94:L95"/>
    <mergeCell ref="A96:L97"/>
    <mergeCell ref="A98:L98"/>
    <mergeCell ref="I6:K6"/>
    <mergeCell ref="H105:H106"/>
    <mergeCell ref="A103:B103"/>
    <mergeCell ref="A93:L93"/>
    <mergeCell ref="C105:E105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90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90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90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4"/>
  <sheetViews>
    <sheetView view="pageBreakPreview" zoomScale="80" zoomScaleSheetLayoutView="80" workbookViewId="0">
      <selection activeCell="D60" sqref="D60"/>
    </sheetView>
  </sheetViews>
  <sheetFormatPr defaultRowHeight="12.75" x14ac:dyDescent="0.2"/>
  <cols>
    <col min="1" max="1" width="5.42578125" style="174" customWidth="1"/>
    <col min="2" max="2" width="20.28515625" style="174" bestFit="1" customWidth="1"/>
    <col min="3" max="3" width="20.85546875" style="174" bestFit="1" customWidth="1"/>
    <col min="4" max="4" width="19.28515625" style="174" customWidth="1"/>
    <col min="5" max="5" width="16.85546875" style="174" customWidth="1"/>
    <col min="6" max="6" width="13.140625" style="174" customWidth="1"/>
    <col min="7" max="7" width="11.42578125" style="174" customWidth="1"/>
    <col min="8" max="8" width="13.7109375" style="174" customWidth="1"/>
    <col min="9" max="9" width="37.7109375" style="174" customWidth="1"/>
    <col min="10" max="10" width="15.7109375" style="174" customWidth="1"/>
    <col min="11" max="11" width="16.7109375" style="174" customWidth="1"/>
    <col min="12" max="12" width="17.7109375" style="174" customWidth="1"/>
    <col min="13" max="13" width="12.85546875" style="174" customWidth="1"/>
    <col min="14" max="16384" width="9.140625" style="174"/>
  </cols>
  <sheetData>
    <row r="2" spans="1:13" ht="15" x14ac:dyDescent="0.3">
      <c r="A2" s="474" t="s">
        <v>412</v>
      </c>
      <c r="B2" s="474"/>
      <c r="C2" s="474"/>
      <c r="D2" s="474"/>
      <c r="E2" s="474"/>
      <c r="F2" s="322"/>
      <c r="G2" s="70"/>
      <c r="H2" s="70"/>
      <c r="I2" s="70"/>
      <c r="J2" s="70"/>
      <c r="K2" s="242"/>
      <c r="L2" s="243"/>
      <c r="M2" s="243" t="s">
        <v>97</v>
      </c>
    </row>
    <row r="3" spans="1:13" ht="15" x14ac:dyDescent="0.3">
      <c r="A3" s="69" t="s">
        <v>128</v>
      </c>
      <c r="B3" s="69"/>
      <c r="C3" s="67"/>
      <c r="D3" s="70"/>
      <c r="E3" s="70"/>
      <c r="F3" s="70"/>
      <c r="G3" s="70"/>
      <c r="H3" s="70"/>
      <c r="I3" s="70"/>
      <c r="J3" s="70"/>
      <c r="K3" s="242"/>
      <c r="L3" s="464" t="str">
        <f>'ფორმა N1'!K2</f>
        <v>13.10.2020 - 31.10.2020</v>
      </c>
      <c r="M3" s="464"/>
    </row>
    <row r="4" spans="1:13" ht="15" x14ac:dyDescent="0.3">
      <c r="A4" s="69"/>
      <c r="B4" s="69"/>
      <c r="C4" s="69"/>
      <c r="D4" s="67"/>
      <c r="E4" s="67"/>
      <c r="F4" s="67"/>
      <c r="G4" s="67"/>
      <c r="H4" s="67"/>
      <c r="I4" s="67"/>
      <c r="J4" s="67"/>
      <c r="K4" s="242"/>
      <c r="L4" s="242"/>
      <c r="M4" s="242"/>
    </row>
    <row r="5" spans="1:13" ht="15" x14ac:dyDescent="0.3">
      <c r="A5" s="70" t="s">
        <v>257</v>
      </c>
      <c r="B5" s="70"/>
      <c r="C5" s="70"/>
      <c r="D5" s="70"/>
      <c r="E5" s="70"/>
      <c r="F5" s="70"/>
      <c r="G5" s="70"/>
      <c r="H5" s="70"/>
      <c r="I5" s="70"/>
      <c r="J5" s="70"/>
      <c r="K5" s="69"/>
      <c r="L5" s="69"/>
      <c r="M5" s="69"/>
    </row>
    <row r="6" spans="1:13" ht="15" x14ac:dyDescent="0.3">
      <c r="A6" s="397" t="str">
        <f>'ფორმა N1'!A5</f>
        <v>მოქალაქეთა პოლიტიკური გაერთიანება „ლელო საქართველოსთვის“</v>
      </c>
      <c r="B6" s="73"/>
      <c r="C6" s="73"/>
      <c r="D6" s="73"/>
      <c r="E6" s="73"/>
      <c r="F6" s="73"/>
      <c r="G6" s="73"/>
      <c r="H6" s="73"/>
      <c r="I6" s="73"/>
      <c r="J6" s="73"/>
      <c r="K6" s="74"/>
      <c r="L6" s="74"/>
    </row>
    <row r="7" spans="1:13" ht="15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69"/>
      <c r="L7" s="69"/>
      <c r="M7" s="69"/>
    </row>
    <row r="8" spans="1:13" ht="15" x14ac:dyDescent="0.2">
      <c r="A8" s="241"/>
      <c r="B8" s="344"/>
      <c r="C8" s="241"/>
      <c r="D8" s="241"/>
      <c r="E8" s="241"/>
      <c r="F8" s="241"/>
      <c r="G8" s="241"/>
      <c r="H8" s="241"/>
      <c r="I8" s="241"/>
      <c r="J8" s="241"/>
      <c r="K8" s="71"/>
      <c r="L8" s="71"/>
      <c r="M8" s="71"/>
    </row>
    <row r="9" spans="1:13" ht="45" x14ac:dyDescent="0.2">
      <c r="A9" s="83" t="s">
        <v>64</v>
      </c>
      <c r="B9" s="83" t="s">
        <v>446</v>
      </c>
      <c r="C9" s="83" t="s">
        <v>413</v>
      </c>
      <c r="D9" s="83" t="s">
        <v>414</v>
      </c>
      <c r="E9" s="83" t="s">
        <v>415</v>
      </c>
      <c r="F9" s="83" t="s">
        <v>416</v>
      </c>
      <c r="G9" s="83" t="s">
        <v>417</v>
      </c>
      <c r="H9" s="83" t="s">
        <v>418</v>
      </c>
      <c r="I9" s="83" t="s">
        <v>419</v>
      </c>
      <c r="J9" s="83" t="s">
        <v>420</v>
      </c>
      <c r="K9" s="83" t="s">
        <v>421</v>
      </c>
      <c r="L9" s="83" t="s">
        <v>422</v>
      </c>
      <c r="M9" s="83" t="s">
        <v>299</v>
      </c>
    </row>
    <row r="10" spans="1:13" ht="45" x14ac:dyDescent="0.2">
      <c r="A10" s="91">
        <v>1</v>
      </c>
      <c r="B10" s="415"/>
      <c r="C10" s="405" t="s">
        <v>1900</v>
      </c>
      <c r="D10" s="405" t="s">
        <v>2202</v>
      </c>
      <c r="E10" s="410" t="s">
        <v>2245</v>
      </c>
      <c r="F10" s="410" t="s">
        <v>1016</v>
      </c>
      <c r="G10" s="410"/>
      <c r="H10" s="410"/>
      <c r="I10" s="410" t="s">
        <v>1016</v>
      </c>
      <c r="J10" s="410"/>
      <c r="K10" s="418"/>
      <c r="L10" s="418">
        <v>28754</v>
      </c>
      <c r="M10" s="91"/>
    </row>
    <row r="11" spans="1:13" ht="45" x14ac:dyDescent="0.2">
      <c r="A11" s="410">
        <v>2</v>
      </c>
      <c r="B11" s="415"/>
      <c r="C11" s="405" t="s">
        <v>1900</v>
      </c>
      <c r="D11" s="405" t="s">
        <v>2203</v>
      </c>
      <c r="E11" s="410" t="s">
        <v>2246</v>
      </c>
      <c r="F11" s="410" t="s">
        <v>1016</v>
      </c>
      <c r="G11" s="410"/>
      <c r="H11" s="410"/>
      <c r="I11" s="410" t="s">
        <v>1016</v>
      </c>
      <c r="J11" s="410"/>
      <c r="K11" s="418"/>
      <c r="L11" s="418">
        <v>4636.8</v>
      </c>
      <c r="M11" s="410"/>
    </row>
    <row r="12" spans="1:13" ht="45" x14ac:dyDescent="0.2">
      <c r="A12" s="410">
        <v>3</v>
      </c>
      <c r="B12" s="415"/>
      <c r="C12" s="405" t="s">
        <v>1900</v>
      </c>
      <c r="D12" s="405" t="s">
        <v>2204</v>
      </c>
      <c r="E12" s="410" t="s">
        <v>2247</v>
      </c>
      <c r="F12" s="410" t="s">
        <v>1016</v>
      </c>
      <c r="G12" s="410"/>
      <c r="H12" s="410"/>
      <c r="I12" s="410" t="s">
        <v>1016</v>
      </c>
      <c r="J12" s="410"/>
      <c r="K12" s="418"/>
      <c r="L12" s="418">
        <v>9170</v>
      </c>
      <c r="M12" s="410"/>
    </row>
    <row r="13" spans="1:13" ht="45" x14ac:dyDescent="0.2">
      <c r="A13" s="410">
        <v>4</v>
      </c>
      <c r="B13" s="415"/>
      <c r="C13" s="405" t="s">
        <v>1900</v>
      </c>
      <c r="D13" s="405" t="s">
        <v>2205</v>
      </c>
      <c r="E13" s="410" t="s">
        <v>2248</v>
      </c>
      <c r="F13" s="410" t="s">
        <v>1016</v>
      </c>
      <c r="G13" s="410"/>
      <c r="H13" s="410"/>
      <c r="I13" s="410" t="s">
        <v>1016</v>
      </c>
      <c r="J13" s="410"/>
      <c r="K13" s="418"/>
      <c r="L13" s="418">
        <v>8100</v>
      </c>
      <c r="M13" s="410"/>
    </row>
    <row r="14" spans="1:13" ht="45" x14ac:dyDescent="0.2">
      <c r="A14" s="410">
        <v>5</v>
      </c>
      <c r="B14" s="415"/>
      <c r="C14" s="405" t="s">
        <v>1900</v>
      </c>
      <c r="D14" s="405" t="s">
        <v>2206</v>
      </c>
      <c r="E14" s="410" t="s">
        <v>2249</v>
      </c>
      <c r="F14" s="410" t="s">
        <v>1016</v>
      </c>
      <c r="G14" s="410"/>
      <c r="H14" s="410"/>
      <c r="I14" s="410" t="s">
        <v>1016</v>
      </c>
      <c r="J14" s="410"/>
      <c r="K14" s="418"/>
      <c r="L14" s="418">
        <v>2000</v>
      </c>
      <c r="M14" s="410"/>
    </row>
    <row r="15" spans="1:13" ht="45" x14ac:dyDescent="0.2">
      <c r="A15" s="410">
        <v>6</v>
      </c>
      <c r="B15" s="415"/>
      <c r="C15" s="405" t="s">
        <v>1900</v>
      </c>
      <c r="D15" s="405" t="s">
        <v>2207</v>
      </c>
      <c r="E15" s="410" t="s">
        <v>2250</v>
      </c>
      <c r="F15" s="410" t="s">
        <v>1016</v>
      </c>
      <c r="G15" s="410"/>
      <c r="H15" s="410"/>
      <c r="I15" s="410" t="s">
        <v>1016</v>
      </c>
      <c r="J15" s="410"/>
      <c r="K15" s="418"/>
      <c r="L15" s="418">
        <v>30368.33</v>
      </c>
      <c r="M15" s="410"/>
    </row>
    <row r="16" spans="1:13" ht="45" x14ac:dyDescent="0.2">
      <c r="A16" s="410">
        <v>7</v>
      </c>
      <c r="B16" s="415"/>
      <c r="C16" s="405" t="s">
        <v>1900</v>
      </c>
      <c r="D16" s="405" t="s">
        <v>1905</v>
      </c>
      <c r="E16" s="410" t="s">
        <v>2251</v>
      </c>
      <c r="F16" s="410" t="s">
        <v>1016</v>
      </c>
      <c r="G16" s="410"/>
      <c r="H16" s="410"/>
      <c r="I16" s="410" t="s">
        <v>1016</v>
      </c>
      <c r="J16" s="410"/>
      <c r="K16" s="418"/>
      <c r="L16" s="418">
        <v>422635.99999999994</v>
      </c>
      <c r="M16" s="410"/>
    </row>
    <row r="17" spans="1:13" ht="45" x14ac:dyDescent="0.2">
      <c r="A17" s="410">
        <v>8</v>
      </c>
      <c r="B17" s="415"/>
      <c r="C17" s="405" t="s">
        <v>1900</v>
      </c>
      <c r="D17" s="405" t="s">
        <v>2208</v>
      </c>
      <c r="E17" s="410" t="s">
        <v>2252</v>
      </c>
      <c r="F17" s="410" t="s">
        <v>1016</v>
      </c>
      <c r="G17" s="410"/>
      <c r="H17" s="410"/>
      <c r="I17" s="410" t="s">
        <v>1016</v>
      </c>
      <c r="J17" s="410"/>
      <c r="K17" s="418"/>
      <c r="L17" s="418">
        <v>8163</v>
      </c>
      <c r="M17" s="410"/>
    </row>
    <row r="18" spans="1:13" ht="45" x14ac:dyDescent="0.2">
      <c r="A18" s="410">
        <v>9</v>
      </c>
      <c r="B18" s="415"/>
      <c r="C18" s="405" t="s">
        <v>1900</v>
      </c>
      <c r="D18" s="405" t="s">
        <v>1904</v>
      </c>
      <c r="E18" s="410" t="s">
        <v>2253</v>
      </c>
      <c r="F18" s="410" t="s">
        <v>1016</v>
      </c>
      <c r="G18" s="410"/>
      <c r="H18" s="410"/>
      <c r="I18" s="410" t="s">
        <v>1016</v>
      </c>
      <c r="J18" s="410"/>
      <c r="K18" s="418"/>
      <c r="L18" s="418">
        <v>333360.67</v>
      </c>
      <c r="M18" s="410"/>
    </row>
    <row r="19" spans="1:13" ht="45" x14ac:dyDescent="0.2">
      <c r="A19" s="410">
        <v>10</v>
      </c>
      <c r="B19" s="415"/>
      <c r="C19" s="405" t="s">
        <v>1900</v>
      </c>
      <c r="D19" s="405" t="s">
        <v>2209</v>
      </c>
      <c r="E19" s="410" t="s">
        <v>2254</v>
      </c>
      <c r="F19" s="410" t="s">
        <v>1016</v>
      </c>
      <c r="G19" s="410"/>
      <c r="H19" s="410"/>
      <c r="I19" s="410" t="s">
        <v>1016</v>
      </c>
      <c r="J19" s="410"/>
      <c r="K19" s="418"/>
      <c r="L19" s="418">
        <v>311612</v>
      </c>
      <c r="M19" s="410"/>
    </row>
    <row r="20" spans="1:13" ht="45" x14ac:dyDescent="0.2">
      <c r="A20" s="410">
        <v>11</v>
      </c>
      <c r="B20" s="415"/>
      <c r="C20" s="405" t="s">
        <v>1900</v>
      </c>
      <c r="D20" s="405" t="s">
        <v>2210</v>
      </c>
      <c r="E20" s="410" t="s">
        <v>2255</v>
      </c>
      <c r="F20" s="410" t="s">
        <v>1016</v>
      </c>
      <c r="G20" s="410"/>
      <c r="H20" s="410"/>
      <c r="I20" s="410" t="s">
        <v>1016</v>
      </c>
      <c r="J20" s="410"/>
      <c r="K20" s="418"/>
      <c r="L20" s="418">
        <v>4106.67</v>
      </c>
      <c r="M20" s="410"/>
    </row>
    <row r="21" spans="1:13" ht="45" x14ac:dyDescent="0.2">
      <c r="A21" s="410">
        <v>12</v>
      </c>
      <c r="B21" s="415"/>
      <c r="C21" s="405" t="s">
        <v>1900</v>
      </c>
      <c r="D21" s="405" t="s">
        <v>1903</v>
      </c>
      <c r="E21" s="410" t="s">
        <v>2256</v>
      </c>
      <c r="F21" s="410" t="s">
        <v>1016</v>
      </c>
      <c r="G21" s="410"/>
      <c r="H21" s="410"/>
      <c r="I21" s="410" t="s">
        <v>1016</v>
      </c>
      <c r="J21" s="410"/>
      <c r="K21" s="418"/>
      <c r="L21" s="418">
        <v>58413</v>
      </c>
      <c r="M21" s="410"/>
    </row>
    <row r="22" spans="1:13" ht="45" x14ac:dyDescent="0.2">
      <c r="A22" s="410">
        <v>13</v>
      </c>
      <c r="B22" s="415"/>
      <c r="C22" s="405" t="s">
        <v>1900</v>
      </c>
      <c r="D22" s="405" t="s">
        <v>1902</v>
      </c>
      <c r="E22" s="410" t="s">
        <v>2257</v>
      </c>
      <c r="F22" s="410" t="s">
        <v>1016</v>
      </c>
      <c r="G22" s="410"/>
      <c r="H22" s="410"/>
      <c r="I22" s="410" t="s">
        <v>1016</v>
      </c>
      <c r="J22" s="410"/>
      <c r="K22" s="418"/>
      <c r="L22" s="418">
        <v>347311</v>
      </c>
      <c r="M22" s="410"/>
    </row>
    <row r="23" spans="1:13" ht="45" x14ac:dyDescent="0.2">
      <c r="A23" s="410">
        <v>14</v>
      </c>
      <c r="B23" s="415"/>
      <c r="C23" s="405" t="s">
        <v>1900</v>
      </c>
      <c r="D23" s="405" t="s">
        <v>2211</v>
      </c>
      <c r="E23" s="410" t="s">
        <v>2258</v>
      </c>
      <c r="F23" s="410" t="s">
        <v>1016</v>
      </c>
      <c r="G23" s="410"/>
      <c r="H23" s="410"/>
      <c r="I23" s="410" t="s">
        <v>1016</v>
      </c>
      <c r="J23" s="410"/>
      <c r="K23" s="418"/>
      <c r="L23" s="418">
        <v>33126.53</v>
      </c>
      <c r="M23" s="410"/>
    </row>
    <row r="24" spans="1:13" ht="51" x14ac:dyDescent="0.2">
      <c r="A24" s="410">
        <v>15</v>
      </c>
      <c r="B24" s="415"/>
      <c r="C24" s="405" t="s">
        <v>1900</v>
      </c>
      <c r="D24" s="405" t="s">
        <v>2212</v>
      </c>
      <c r="E24" s="410" t="s">
        <v>2259</v>
      </c>
      <c r="F24" s="410" t="s">
        <v>1016</v>
      </c>
      <c r="G24" s="410"/>
      <c r="H24" s="410"/>
      <c r="I24" s="410" t="s">
        <v>1016</v>
      </c>
      <c r="J24" s="410"/>
      <c r="K24" s="418"/>
      <c r="L24" s="418">
        <v>9892.5</v>
      </c>
      <c r="M24" s="410"/>
    </row>
    <row r="25" spans="1:13" ht="45" x14ac:dyDescent="0.2">
      <c r="A25" s="410">
        <v>16</v>
      </c>
      <c r="B25" s="415"/>
      <c r="C25" s="405" t="s">
        <v>1900</v>
      </c>
      <c r="D25" s="405" t="s">
        <v>2213</v>
      </c>
      <c r="E25" s="410" t="s">
        <v>2260</v>
      </c>
      <c r="F25" s="410" t="s">
        <v>1016</v>
      </c>
      <c r="G25" s="410"/>
      <c r="H25" s="410"/>
      <c r="I25" s="410" t="s">
        <v>1016</v>
      </c>
      <c r="J25" s="410"/>
      <c r="K25" s="418"/>
      <c r="L25" s="418">
        <v>23982</v>
      </c>
      <c r="M25" s="410"/>
    </row>
    <row r="26" spans="1:13" ht="45" x14ac:dyDescent="0.2">
      <c r="A26" s="410">
        <v>17</v>
      </c>
      <c r="B26" s="415"/>
      <c r="C26" s="405" t="s">
        <v>1900</v>
      </c>
      <c r="D26" s="405" t="s">
        <v>1901</v>
      </c>
      <c r="E26" s="410" t="s">
        <v>2261</v>
      </c>
      <c r="F26" s="410" t="s">
        <v>1016</v>
      </c>
      <c r="G26" s="410"/>
      <c r="H26" s="410"/>
      <c r="I26" s="410" t="s">
        <v>1016</v>
      </c>
      <c r="J26" s="410"/>
      <c r="K26" s="418"/>
      <c r="L26" s="418">
        <v>135494.58000000002</v>
      </c>
      <c r="M26" s="410"/>
    </row>
    <row r="27" spans="1:13" ht="45" x14ac:dyDescent="0.2">
      <c r="A27" s="410">
        <v>18</v>
      </c>
      <c r="B27" s="415"/>
      <c r="C27" s="405" t="s">
        <v>1015</v>
      </c>
      <c r="D27" s="405" t="s">
        <v>2214</v>
      </c>
      <c r="E27" s="410" t="s">
        <v>2220</v>
      </c>
      <c r="F27" s="410" t="s">
        <v>1016</v>
      </c>
      <c r="G27" s="410"/>
      <c r="H27" s="410"/>
      <c r="I27" s="410" t="s">
        <v>1016</v>
      </c>
      <c r="J27" s="410"/>
      <c r="K27" s="418"/>
      <c r="L27" s="418">
        <v>2100</v>
      </c>
      <c r="M27" s="410"/>
    </row>
    <row r="28" spans="1:13" ht="45" x14ac:dyDescent="0.2">
      <c r="A28" s="410">
        <v>19</v>
      </c>
      <c r="B28" s="415"/>
      <c r="C28" s="405" t="s">
        <v>1015</v>
      </c>
      <c r="D28" s="405" t="s">
        <v>2215</v>
      </c>
      <c r="E28" s="410" t="s">
        <v>2262</v>
      </c>
      <c r="F28" s="410" t="s">
        <v>1016</v>
      </c>
      <c r="G28" s="410"/>
      <c r="H28" s="410"/>
      <c r="I28" s="410" t="s">
        <v>1016</v>
      </c>
      <c r="J28" s="410"/>
      <c r="K28" s="418"/>
      <c r="L28" s="418">
        <v>1250</v>
      </c>
      <c r="M28" s="410"/>
    </row>
    <row r="29" spans="1:13" ht="45" x14ac:dyDescent="0.2">
      <c r="A29" s="410">
        <v>20</v>
      </c>
      <c r="B29" s="415"/>
      <c r="C29" s="405" t="s">
        <v>1015</v>
      </c>
      <c r="D29" s="405" t="s">
        <v>2216</v>
      </c>
      <c r="E29" s="410" t="s">
        <v>2263</v>
      </c>
      <c r="F29" s="410" t="s">
        <v>1016</v>
      </c>
      <c r="G29" s="410"/>
      <c r="H29" s="410"/>
      <c r="I29" s="410" t="s">
        <v>1016</v>
      </c>
      <c r="J29" s="410"/>
      <c r="K29" s="418"/>
      <c r="L29" s="418">
        <v>1050</v>
      </c>
      <c r="M29" s="410"/>
    </row>
    <row r="30" spans="1:13" ht="45" x14ac:dyDescent="0.2">
      <c r="A30" s="410">
        <v>21</v>
      </c>
      <c r="B30" s="415"/>
      <c r="C30" s="405" t="s">
        <v>1015</v>
      </c>
      <c r="D30" s="405" t="s">
        <v>2217</v>
      </c>
      <c r="E30" s="410" t="s">
        <v>2221</v>
      </c>
      <c r="F30" s="410" t="s">
        <v>1016</v>
      </c>
      <c r="G30" s="410"/>
      <c r="H30" s="410"/>
      <c r="I30" s="410" t="s">
        <v>1016</v>
      </c>
      <c r="J30" s="410"/>
      <c r="K30" s="418"/>
      <c r="L30" s="418">
        <v>780</v>
      </c>
      <c r="M30" s="410"/>
    </row>
    <row r="31" spans="1:13" ht="45" x14ac:dyDescent="0.2">
      <c r="A31" s="410">
        <v>22</v>
      </c>
      <c r="B31" s="415"/>
      <c r="C31" s="405" t="s">
        <v>1015</v>
      </c>
      <c r="D31" s="405" t="s">
        <v>2218</v>
      </c>
      <c r="E31" s="410" t="s">
        <v>2264</v>
      </c>
      <c r="F31" s="410" t="s">
        <v>1016</v>
      </c>
      <c r="G31" s="410"/>
      <c r="H31" s="410"/>
      <c r="I31" s="410" t="s">
        <v>1016</v>
      </c>
      <c r="J31" s="410"/>
      <c r="K31" s="418"/>
      <c r="L31" s="418">
        <v>500</v>
      </c>
      <c r="M31" s="410"/>
    </row>
    <row r="32" spans="1:13" ht="45" x14ac:dyDescent="0.2">
      <c r="A32" s="410">
        <v>23</v>
      </c>
      <c r="B32" s="415"/>
      <c r="C32" s="405" t="s">
        <v>1015</v>
      </c>
      <c r="D32" s="405" t="s">
        <v>1018</v>
      </c>
      <c r="E32" s="410" t="s">
        <v>2222</v>
      </c>
      <c r="F32" s="410" t="s">
        <v>1016</v>
      </c>
      <c r="G32" s="410"/>
      <c r="H32" s="410"/>
      <c r="I32" s="410" t="s">
        <v>1016</v>
      </c>
      <c r="J32" s="410"/>
      <c r="K32" s="418"/>
      <c r="L32" s="418">
        <v>360</v>
      </c>
      <c r="M32" s="410"/>
    </row>
    <row r="33" spans="1:13" ht="45" x14ac:dyDescent="0.2">
      <c r="A33" s="410">
        <v>24</v>
      </c>
      <c r="B33" s="415"/>
      <c r="C33" s="405" t="s">
        <v>1015</v>
      </c>
      <c r="D33" s="405" t="s">
        <v>2219</v>
      </c>
      <c r="E33" s="410" t="s">
        <v>2265</v>
      </c>
      <c r="F33" s="410" t="s">
        <v>1016</v>
      </c>
      <c r="G33" s="410"/>
      <c r="H33" s="410"/>
      <c r="I33" s="410" t="s">
        <v>1016</v>
      </c>
      <c r="J33" s="410"/>
      <c r="K33" s="418"/>
      <c r="L33" s="418">
        <v>400</v>
      </c>
      <c r="M33" s="410"/>
    </row>
    <row r="34" spans="1:13" ht="45" x14ac:dyDescent="0.2">
      <c r="A34" s="410">
        <v>25</v>
      </c>
      <c r="B34" s="415"/>
      <c r="C34" s="405" t="s">
        <v>1017</v>
      </c>
      <c r="D34" s="405" t="s">
        <v>1028</v>
      </c>
      <c r="E34" s="410"/>
      <c r="F34" s="410" t="s">
        <v>1016</v>
      </c>
      <c r="G34" s="410"/>
      <c r="H34" s="410"/>
      <c r="I34" s="410" t="s">
        <v>1016</v>
      </c>
      <c r="J34" s="410"/>
      <c r="K34" s="418"/>
      <c r="L34" s="418">
        <v>16337.75</v>
      </c>
      <c r="M34" s="409"/>
    </row>
    <row r="35" spans="1:13" ht="45" x14ac:dyDescent="0.2">
      <c r="A35" s="410">
        <v>26</v>
      </c>
      <c r="B35" s="415"/>
      <c r="C35" s="405" t="s">
        <v>1017</v>
      </c>
      <c r="D35" s="405" t="s">
        <v>2214</v>
      </c>
      <c r="E35" s="410" t="s">
        <v>2220</v>
      </c>
      <c r="F35" s="410" t="s">
        <v>1016</v>
      </c>
      <c r="G35" s="410"/>
      <c r="H35" s="410"/>
      <c r="I35" s="410" t="s">
        <v>1016</v>
      </c>
      <c r="J35" s="410"/>
      <c r="K35" s="418"/>
      <c r="L35" s="418">
        <v>3700</v>
      </c>
      <c r="M35" s="409"/>
    </row>
    <row r="36" spans="1:13" ht="45" x14ac:dyDescent="0.2">
      <c r="A36" s="410">
        <v>27</v>
      </c>
      <c r="B36" s="415"/>
      <c r="C36" s="405" t="s">
        <v>1017</v>
      </c>
      <c r="D36" s="405" t="s">
        <v>1124</v>
      </c>
      <c r="E36" s="410" t="s">
        <v>2266</v>
      </c>
      <c r="F36" s="410" t="s">
        <v>1016</v>
      </c>
      <c r="G36" s="410"/>
      <c r="H36" s="410"/>
      <c r="I36" s="410" t="s">
        <v>1016</v>
      </c>
      <c r="J36" s="410"/>
      <c r="K36" s="418"/>
      <c r="L36" s="418">
        <v>18478</v>
      </c>
      <c r="M36" s="409"/>
    </row>
    <row r="37" spans="1:13" ht="45" x14ac:dyDescent="0.2">
      <c r="A37" s="410">
        <v>28</v>
      </c>
      <c r="B37" s="415"/>
      <c r="C37" s="405" t="s">
        <v>1017</v>
      </c>
      <c r="D37" s="405" t="s">
        <v>1891</v>
      </c>
      <c r="E37" s="410" t="s">
        <v>2224</v>
      </c>
      <c r="F37" s="410" t="s">
        <v>1016</v>
      </c>
      <c r="G37" s="410"/>
      <c r="H37" s="410"/>
      <c r="I37" s="410" t="s">
        <v>1016</v>
      </c>
      <c r="J37" s="410"/>
      <c r="K37" s="418"/>
      <c r="L37" s="418">
        <v>2500</v>
      </c>
      <c r="M37" s="409"/>
    </row>
    <row r="38" spans="1:13" ht="45" x14ac:dyDescent="0.2">
      <c r="A38" s="410">
        <v>29</v>
      </c>
      <c r="B38" s="415"/>
      <c r="C38" s="405" t="s">
        <v>1017</v>
      </c>
      <c r="D38" s="405" t="s">
        <v>1888</v>
      </c>
      <c r="E38" s="410" t="s">
        <v>2267</v>
      </c>
      <c r="F38" s="410" t="s">
        <v>1016</v>
      </c>
      <c r="G38" s="410"/>
      <c r="H38" s="410"/>
      <c r="I38" s="410" t="s">
        <v>1016</v>
      </c>
      <c r="J38" s="410"/>
      <c r="K38" s="418"/>
      <c r="L38" s="418">
        <v>51000</v>
      </c>
      <c r="M38" s="409"/>
    </row>
    <row r="39" spans="1:13" ht="45" x14ac:dyDescent="0.2">
      <c r="A39" s="410">
        <v>30</v>
      </c>
      <c r="B39" s="415"/>
      <c r="C39" s="405" t="s">
        <v>1017</v>
      </c>
      <c r="D39" s="405" t="s">
        <v>1889</v>
      </c>
      <c r="E39" s="410" t="s">
        <v>2225</v>
      </c>
      <c r="F39" s="410" t="s">
        <v>1016</v>
      </c>
      <c r="G39" s="410"/>
      <c r="H39" s="410"/>
      <c r="I39" s="410" t="s">
        <v>1016</v>
      </c>
      <c r="J39" s="410"/>
      <c r="K39" s="418"/>
      <c r="L39" s="418">
        <v>14000</v>
      </c>
      <c r="M39" s="409"/>
    </row>
    <row r="40" spans="1:13" ht="45" x14ac:dyDescent="0.2">
      <c r="A40" s="410">
        <v>31</v>
      </c>
      <c r="B40" s="415"/>
      <c r="C40" s="405" t="s">
        <v>1017</v>
      </c>
      <c r="D40" s="405" t="s">
        <v>1121</v>
      </c>
      <c r="E40" s="410" t="s">
        <v>2268</v>
      </c>
      <c r="F40" s="410" t="s">
        <v>1016</v>
      </c>
      <c r="G40" s="410"/>
      <c r="H40" s="410"/>
      <c r="I40" s="410" t="s">
        <v>1016</v>
      </c>
      <c r="J40" s="410"/>
      <c r="K40" s="418"/>
      <c r="L40" s="418">
        <v>1180</v>
      </c>
      <c r="M40" s="409"/>
    </row>
    <row r="41" spans="1:13" ht="45" x14ac:dyDescent="0.2">
      <c r="A41" s="410">
        <v>32</v>
      </c>
      <c r="B41" s="415"/>
      <c r="C41" s="405" t="s">
        <v>1017</v>
      </c>
      <c r="D41" s="405" t="s">
        <v>2223</v>
      </c>
      <c r="E41" s="410" t="s">
        <v>2226</v>
      </c>
      <c r="F41" s="410" t="s">
        <v>1016</v>
      </c>
      <c r="G41" s="410"/>
      <c r="H41" s="410"/>
      <c r="I41" s="410" t="s">
        <v>1016</v>
      </c>
      <c r="J41" s="410"/>
      <c r="K41" s="418"/>
      <c r="L41" s="418">
        <v>2200</v>
      </c>
      <c r="M41" s="409"/>
    </row>
    <row r="42" spans="1:13" ht="45" x14ac:dyDescent="0.2">
      <c r="A42" s="410">
        <v>33</v>
      </c>
      <c r="B42" s="415"/>
      <c r="C42" s="405" t="s">
        <v>1017</v>
      </c>
      <c r="D42" s="405" t="s">
        <v>1889</v>
      </c>
      <c r="E42" s="410" t="s">
        <v>2225</v>
      </c>
      <c r="F42" s="410" t="s">
        <v>1016</v>
      </c>
      <c r="G42" s="410"/>
      <c r="H42" s="410"/>
      <c r="I42" s="410" t="s">
        <v>1016</v>
      </c>
      <c r="J42" s="410"/>
      <c r="K42" s="418"/>
      <c r="L42" s="418">
        <v>14000</v>
      </c>
      <c r="M42" s="409"/>
    </row>
    <row r="43" spans="1:13" ht="45" x14ac:dyDescent="0.2">
      <c r="A43" s="410">
        <v>34</v>
      </c>
      <c r="B43" s="415"/>
      <c r="C43" s="405" t="s">
        <v>1017</v>
      </c>
      <c r="D43" s="405" t="s">
        <v>1888</v>
      </c>
      <c r="E43" s="410" t="s">
        <v>2267</v>
      </c>
      <c r="F43" s="410" t="s">
        <v>1016</v>
      </c>
      <c r="G43" s="410"/>
      <c r="H43" s="410"/>
      <c r="I43" s="410" t="s">
        <v>1016</v>
      </c>
      <c r="J43" s="410"/>
      <c r="K43" s="418"/>
      <c r="L43" s="418">
        <v>51000</v>
      </c>
      <c r="M43" s="409"/>
    </row>
    <row r="44" spans="1:13" ht="45" x14ac:dyDescent="0.2">
      <c r="A44" s="410">
        <v>35</v>
      </c>
      <c r="B44" s="415"/>
      <c r="C44" s="405" t="s">
        <v>1017</v>
      </c>
      <c r="D44" s="405" t="s">
        <v>1906</v>
      </c>
      <c r="E44" s="410" t="s">
        <v>2227</v>
      </c>
      <c r="F44" s="410" t="s">
        <v>1016</v>
      </c>
      <c r="G44" s="410"/>
      <c r="H44" s="410"/>
      <c r="I44" s="410" t="s">
        <v>1016</v>
      </c>
      <c r="J44" s="410"/>
      <c r="K44" s="418"/>
      <c r="L44" s="418">
        <v>1987</v>
      </c>
      <c r="M44" s="409"/>
    </row>
    <row r="45" spans="1:13" ht="45" x14ac:dyDescent="0.2">
      <c r="A45" s="410">
        <v>36</v>
      </c>
      <c r="B45" s="415"/>
      <c r="C45" s="405" t="s">
        <v>1017</v>
      </c>
      <c r="D45" s="405" t="s">
        <v>1101</v>
      </c>
      <c r="E45" s="410" t="s">
        <v>2228</v>
      </c>
      <c r="F45" s="410" t="s">
        <v>1016</v>
      </c>
      <c r="G45" s="410"/>
      <c r="H45" s="410"/>
      <c r="I45" s="410" t="s">
        <v>1016</v>
      </c>
      <c r="J45" s="410"/>
      <c r="K45" s="418"/>
      <c r="L45" s="418">
        <v>1180</v>
      </c>
      <c r="M45" s="409"/>
    </row>
    <row r="46" spans="1:13" ht="45" x14ac:dyDescent="0.2">
      <c r="A46" s="410">
        <v>37</v>
      </c>
      <c r="B46" s="415"/>
      <c r="C46" s="405" t="s">
        <v>1020</v>
      </c>
      <c r="D46" s="405" t="s">
        <v>1019</v>
      </c>
      <c r="E46" s="410" t="s">
        <v>2269</v>
      </c>
      <c r="F46" s="410" t="s">
        <v>1016</v>
      </c>
      <c r="G46" s="410"/>
      <c r="H46" s="410"/>
      <c r="I46" s="410" t="s">
        <v>1016</v>
      </c>
      <c r="J46" s="410"/>
      <c r="K46" s="418"/>
      <c r="L46" s="418">
        <v>93310</v>
      </c>
      <c r="M46" s="91"/>
    </row>
    <row r="47" spans="1:13" ht="45" x14ac:dyDescent="0.2">
      <c r="A47" s="410">
        <v>38</v>
      </c>
      <c r="B47" s="415"/>
      <c r="C47" s="405" t="s">
        <v>1020</v>
      </c>
      <c r="D47" s="405" t="s">
        <v>2229</v>
      </c>
      <c r="E47" s="410" t="s">
        <v>2270</v>
      </c>
      <c r="F47" s="410" t="s">
        <v>1016</v>
      </c>
      <c r="G47" s="410"/>
      <c r="H47" s="410"/>
      <c r="I47" s="410" t="s">
        <v>1016</v>
      </c>
      <c r="J47" s="410"/>
      <c r="K47" s="418"/>
      <c r="L47" s="418">
        <v>2400</v>
      </c>
      <c r="M47" s="410"/>
    </row>
    <row r="48" spans="1:13" ht="45" x14ac:dyDescent="0.2">
      <c r="A48" s="410">
        <v>39</v>
      </c>
      <c r="B48" s="415"/>
      <c r="C48" s="405" t="s">
        <v>1020</v>
      </c>
      <c r="D48" s="405" t="s">
        <v>1127</v>
      </c>
      <c r="E48" s="410" t="s">
        <v>2271</v>
      </c>
      <c r="F48" s="410" t="s">
        <v>1016</v>
      </c>
      <c r="G48" s="410"/>
      <c r="H48" s="410"/>
      <c r="I48" s="410" t="s">
        <v>1016</v>
      </c>
      <c r="J48" s="410"/>
      <c r="K48" s="418"/>
      <c r="L48" s="418">
        <v>1139</v>
      </c>
      <c r="M48" s="91"/>
    </row>
    <row r="49" spans="1:13" ht="45" x14ac:dyDescent="0.2">
      <c r="A49" s="410">
        <v>40</v>
      </c>
      <c r="B49" s="415"/>
      <c r="C49" s="405" t="s">
        <v>1024</v>
      </c>
      <c r="D49" s="405" t="s">
        <v>1894</v>
      </c>
      <c r="E49" s="410" t="s">
        <v>2230</v>
      </c>
      <c r="F49" s="410" t="s">
        <v>1016</v>
      </c>
      <c r="G49" s="410"/>
      <c r="H49" s="410"/>
      <c r="I49" s="410"/>
      <c r="J49" s="410"/>
      <c r="K49" s="418"/>
      <c r="L49" s="418">
        <v>4263.53</v>
      </c>
      <c r="M49" s="410"/>
    </row>
    <row r="50" spans="1:13" ht="45" x14ac:dyDescent="0.2">
      <c r="A50" s="410">
        <v>41</v>
      </c>
      <c r="B50" s="415"/>
      <c r="C50" s="405" t="s">
        <v>1025</v>
      </c>
      <c r="D50" s="405" t="s">
        <v>1023</v>
      </c>
      <c r="E50" s="410" t="s">
        <v>2231</v>
      </c>
      <c r="F50" s="410" t="s">
        <v>1016</v>
      </c>
      <c r="G50" s="410"/>
      <c r="H50" s="410"/>
      <c r="I50" s="410"/>
      <c r="J50" s="410"/>
      <c r="K50" s="418"/>
      <c r="L50" s="418">
        <v>8000</v>
      </c>
      <c r="M50" s="410"/>
    </row>
    <row r="51" spans="1:13" ht="45" x14ac:dyDescent="0.2">
      <c r="A51" s="410">
        <v>42</v>
      </c>
      <c r="B51" s="415"/>
      <c r="C51" s="405" t="s">
        <v>1024</v>
      </c>
      <c r="D51" s="405" t="s">
        <v>1907</v>
      </c>
      <c r="E51" s="410" t="s">
        <v>2232</v>
      </c>
      <c r="F51" s="410" t="s">
        <v>1016</v>
      </c>
      <c r="G51" s="410"/>
      <c r="H51" s="410"/>
      <c r="I51" s="410"/>
      <c r="J51" s="410"/>
      <c r="K51" s="418"/>
      <c r="L51" s="418">
        <v>32205.95</v>
      </c>
      <c r="M51" s="410"/>
    </row>
    <row r="52" spans="1:13" ht="45" x14ac:dyDescent="0.2">
      <c r="A52" s="410">
        <v>43</v>
      </c>
      <c r="B52" s="415"/>
      <c r="C52" s="405" t="s">
        <v>2234</v>
      </c>
      <c r="D52" s="405" t="s">
        <v>1890</v>
      </c>
      <c r="E52" s="410" t="s">
        <v>2272</v>
      </c>
      <c r="F52" s="410" t="s">
        <v>1016</v>
      </c>
      <c r="G52" s="410"/>
      <c r="H52" s="410"/>
      <c r="I52" s="410"/>
      <c r="J52" s="410"/>
      <c r="K52" s="418"/>
      <c r="L52" s="418">
        <v>46900</v>
      </c>
      <c r="M52" s="410"/>
    </row>
    <row r="53" spans="1:13" ht="45" x14ac:dyDescent="0.2">
      <c r="A53" s="410">
        <v>44</v>
      </c>
      <c r="B53" s="415"/>
      <c r="C53" s="405" t="s">
        <v>1024</v>
      </c>
      <c r="D53" s="405" t="s">
        <v>1021</v>
      </c>
      <c r="E53" s="410" t="s">
        <v>2273</v>
      </c>
      <c r="F53" s="410" t="s">
        <v>1016</v>
      </c>
      <c r="G53" s="410"/>
      <c r="H53" s="410"/>
      <c r="I53" s="410"/>
      <c r="J53" s="410"/>
      <c r="K53" s="418"/>
      <c r="L53" s="418">
        <v>113328.54</v>
      </c>
      <c r="M53" s="410"/>
    </row>
    <row r="54" spans="1:13" ht="45" x14ac:dyDescent="0.2">
      <c r="A54" s="410">
        <v>45</v>
      </c>
      <c r="B54" s="415"/>
      <c r="C54" s="405" t="s">
        <v>1024</v>
      </c>
      <c r="D54" s="405" t="s">
        <v>1026</v>
      </c>
      <c r="E54" s="410" t="s">
        <v>1091</v>
      </c>
      <c r="F54" s="410" t="s">
        <v>1016</v>
      </c>
      <c r="G54" s="410"/>
      <c r="H54" s="410"/>
      <c r="I54" s="410"/>
      <c r="J54" s="410"/>
      <c r="K54" s="418"/>
      <c r="L54" s="418">
        <v>356963.24</v>
      </c>
      <c r="M54" s="410"/>
    </row>
    <row r="55" spans="1:13" ht="45" x14ac:dyDescent="0.2">
      <c r="A55" s="410">
        <v>46</v>
      </c>
      <c r="B55" s="415"/>
      <c r="C55" s="405" t="s">
        <v>1024</v>
      </c>
      <c r="D55" s="405" t="s">
        <v>1022</v>
      </c>
      <c r="E55" s="410" t="s">
        <v>2233</v>
      </c>
      <c r="F55" s="410" t="s">
        <v>1016</v>
      </c>
      <c r="G55" s="410"/>
      <c r="H55" s="410"/>
      <c r="I55" s="410"/>
      <c r="J55" s="410"/>
      <c r="K55" s="418"/>
      <c r="L55" s="418">
        <v>1000</v>
      </c>
      <c r="M55" s="410"/>
    </row>
    <row r="56" spans="1:13" ht="45" x14ac:dyDescent="0.2">
      <c r="A56" s="410">
        <v>47</v>
      </c>
      <c r="B56" s="415"/>
      <c r="C56" s="405" t="s">
        <v>1915</v>
      </c>
      <c r="D56" s="405" t="s">
        <v>2235</v>
      </c>
      <c r="E56" s="410" t="s">
        <v>2274</v>
      </c>
      <c r="F56" s="410" t="s">
        <v>1016</v>
      </c>
      <c r="G56" s="410"/>
      <c r="H56" s="410"/>
      <c r="I56" s="410" t="s">
        <v>1016</v>
      </c>
      <c r="J56" s="410"/>
      <c r="K56" s="418"/>
      <c r="L56" s="418">
        <v>7397</v>
      </c>
      <c r="M56" s="410"/>
    </row>
    <row r="57" spans="1:13" ht="45" x14ac:dyDescent="0.2">
      <c r="A57" s="410">
        <v>48</v>
      </c>
      <c r="B57" s="415"/>
      <c r="C57" s="405" t="s">
        <v>1915</v>
      </c>
      <c r="D57" s="405" t="s">
        <v>1909</v>
      </c>
      <c r="E57" s="410" t="s">
        <v>1913</v>
      </c>
      <c r="F57" s="410" t="s">
        <v>1016</v>
      </c>
      <c r="G57" s="410"/>
      <c r="H57" s="410"/>
      <c r="I57" s="410" t="s">
        <v>1016</v>
      </c>
      <c r="J57" s="410"/>
      <c r="K57" s="418"/>
      <c r="L57" s="418">
        <v>6338.57</v>
      </c>
      <c r="M57" s="410"/>
    </row>
    <row r="58" spans="1:13" ht="45" x14ac:dyDescent="0.2">
      <c r="A58" s="410">
        <v>49</v>
      </c>
      <c r="B58" s="415"/>
      <c r="C58" s="405" t="s">
        <v>1915</v>
      </c>
      <c r="D58" s="405" t="s">
        <v>1910</v>
      </c>
      <c r="E58" s="410" t="s">
        <v>2275</v>
      </c>
      <c r="F58" s="410" t="s">
        <v>1016</v>
      </c>
      <c r="G58" s="410"/>
      <c r="H58" s="410"/>
      <c r="I58" s="410" t="s">
        <v>1016</v>
      </c>
      <c r="J58" s="410"/>
      <c r="K58" s="418"/>
      <c r="L58" s="418">
        <v>3421.33</v>
      </c>
      <c r="M58" s="410"/>
    </row>
    <row r="59" spans="1:13" ht="45" x14ac:dyDescent="0.2">
      <c r="A59" s="410">
        <v>50</v>
      </c>
      <c r="B59" s="415"/>
      <c r="C59" s="405" t="s">
        <v>1915</v>
      </c>
      <c r="D59" s="405" t="s">
        <v>1911</v>
      </c>
      <c r="E59" s="410" t="s">
        <v>2276</v>
      </c>
      <c r="F59" s="410" t="s">
        <v>1016</v>
      </c>
      <c r="G59" s="410"/>
      <c r="H59" s="410"/>
      <c r="I59" s="410" t="s">
        <v>1016</v>
      </c>
      <c r="J59" s="410"/>
      <c r="K59" s="418"/>
      <c r="L59" s="418">
        <v>5478</v>
      </c>
      <c r="M59" s="410"/>
    </row>
    <row r="60" spans="1:13" ht="45" x14ac:dyDescent="0.2">
      <c r="A60" s="410">
        <v>51</v>
      </c>
      <c r="B60" s="415"/>
      <c r="C60" s="405" t="s">
        <v>1915</v>
      </c>
      <c r="D60" s="405" t="s">
        <v>1908</v>
      </c>
      <c r="E60" s="410" t="s">
        <v>1912</v>
      </c>
      <c r="F60" s="410" t="s">
        <v>1016</v>
      </c>
      <c r="G60" s="410"/>
      <c r="H60" s="410"/>
      <c r="I60" s="410" t="s">
        <v>1016</v>
      </c>
      <c r="J60" s="410"/>
      <c r="K60" s="418"/>
      <c r="L60" s="418">
        <v>7225.83</v>
      </c>
      <c r="M60" s="409"/>
    </row>
    <row r="61" spans="1:13" ht="45" x14ac:dyDescent="0.2">
      <c r="A61" s="410">
        <v>52</v>
      </c>
      <c r="B61" s="415"/>
      <c r="C61" s="405" t="s">
        <v>1915</v>
      </c>
      <c r="D61" s="405" t="s">
        <v>2236</v>
      </c>
      <c r="E61" s="410" t="s">
        <v>2277</v>
      </c>
      <c r="F61" s="410" t="s">
        <v>1016</v>
      </c>
      <c r="G61" s="410"/>
      <c r="H61" s="410"/>
      <c r="I61" s="410" t="s">
        <v>1016</v>
      </c>
      <c r="J61" s="410"/>
      <c r="K61" s="418"/>
      <c r="L61" s="418">
        <v>2933.33</v>
      </c>
      <c r="M61" s="80"/>
    </row>
    <row r="62" spans="1:13" ht="45" x14ac:dyDescent="0.2">
      <c r="A62" s="410">
        <v>53</v>
      </c>
      <c r="B62" s="415"/>
      <c r="C62" s="405" t="s">
        <v>1915</v>
      </c>
      <c r="D62" s="405" t="s">
        <v>1908</v>
      </c>
      <c r="E62" s="410" t="s">
        <v>1912</v>
      </c>
      <c r="F62" s="410" t="s">
        <v>1016</v>
      </c>
      <c r="G62" s="410"/>
      <c r="H62" s="410"/>
      <c r="I62" s="410" t="s">
        <v>1016</v>
      </c>
      <c r="J62" s="410"/>
      <c r="K62" s="418"/>
      <c r="L62" s="418">
        <v>5939.17</v>
      </c>
      <c r="M62" s="409"/>
    </row>
    <row r="63" spans="1:13" ht="45" x14ac:dyDescent="0.2">
      <c r="A63" s="410">
        <v>54</v>
      </c>
      <c r="B63" s="415"/>
      <c r="C63" s="405" t="s">
        <v>329</v>
      </c>
      <c r="D63" s="405" t="s">
        <v>2237</v>
      </c>
      <c r="E63" s="410" t="s">
        <v>2278</v>
      </c>
      <c r="F63" s="410" t="s">
        <v>1016</v>
      </c>
      <c r="G63" s="410"/>
      <c r="H63" s="410"/>
      <c r="I63" s="410" t="s">
        <v>1016</v>
      </c>
      <c r="J63" s="410"/>
      <c r="K63" s="418"/>
      <c r="L63" s="418">
        <v>967.47</v>
      </c>
      <c r="M63" s="80"/>
    </row>
    <row r="64" spans="1:13" ht="45" x14ac:dyDescent="0.2">
      <c r="A64" s="410">
        <v>55</v>
      </c>
      <c r="B64" s="415"/>
      <c r="C64" s="405" t="s">
        <v>329</v>
      </c>
      <c r="D64" s="405" t="s">
        <v>1119</v>
      </c>
      <c r="E64" s="410" t="s">
        <v>2240</v>
      </c>
      <c r="F64" s="410" t="s">
        <v>1016</v>
      </c>
      <c r="G64" s="410"/>
      <c r="H64" s="410"/>
      <c r="I64" s="410" t="s">
        <v>1016</v>
      </c>
      <c r="J64" s="410"/>
      <c r="K64" s="418"/>
      <c r="L64" s="418">
        <v>30000</v>
      </c>
      <c r="M64" s="409"/>
    </row>
    <row r="65" spans="1:13" ht="45" x14ac:dyDescent="0.2">
      <c r="A65" s="410">
        <v>56</v>
      </c>
      <c r="B65" s="415"/>
      <c r="C65" s="405" t="s">
        <v>329</v>
      </c>
      <c r="D65" s="405" t="s">
        <v>1898</v>
      </c>
      <c r="E65" s="410" t="s">
        <v>1899</v>
      </c>
      <c r="F65" s="410" t="s">
        <v>1016</v>
      </c>
      <c r="G65" s="410"/>
      <c r="H65" s="410"/>
      <c r="I65" s="410" t="s">
        <v>1016</v>
      </c>
      <c r="J65" s="410"/>
      <c r="K65" s="418"/>
      <c r="L65" s="418">
        <v>420</v>
      </c>
      <c r="M65" s="409"/>
    </row>
    <row r="66" spans="1:13" ht="45" x14ac:dyDescent="0.2">
      <c r="A66" s="410">
        <v>57</v>
      </c>
      <c r="B66" s="415"/>
      <c r="C66" s="405" t="s">
        <v>329</v>
      </c>
      <c r="D66" s="405" t="s">
        <v>2238</v>
      </c>
      <c r="E66" s="410" t="s">
        <v>2241</v>
      </c>
      <c r="F66" s="410" t="s">
        <v>1016</v>
      </c>
      <c r="G66" s="410"/>
      <c r="H66" s="410"/>
      <c r="I66" s="410" t="s">
        <v>1016</v>
      </c>
      <c r="J66" s="410"/>
      <c r="K66" s="418"/>
      <c r="L66" s="418">
        <v>53133.3</v>
      </c>
      <c r="M66" s="409"/>
    </row>
    <row r="67" spans="1:13" ht="45" x14ac:dyDescent="0.2">
      <c r="A67" s="410">
        <v>58</v>
      </c>
      <c r="B67" s="415"/>
      <c r="C67" s="405" t="s">
        <v>329</v>
      </c>
      <c r="D67" s="405" t="s">
        <v>1109</v>
      </c>
      <c r="E67" s="410" t="s">
        <v>2242</v>
      </c>
      <c r="F67" s="410" t="s">
        <v>1016</v>
      </c>
      <c r="G67" s="410"/>
      <c r="H67" s="410"/>
      <c r="I67" s="410" t="s">
        <v>1016</v>
      </c>
      <c r="J67" s="410"/>
      <c r="K67" s="418"/>
      <c r="L67" s="418">
        <v>7000</v>
      </c>
      <c r="M67" s="409"/>
    </row>
    <row r="68" spans="1:13" ht="45" x14ac:dyDescent="0.2">
      <c r="A68" s="410">
        <v>59</v>
      </c>
      <c r="B68" s="415"/>
      <c r="C68" s="405" t="s">
        <v>329</v>
      </c>
      <c r="D68" s="405" t="s">
        <v>2239</v>
      </c>
      <c r="E68" s="410" t="s">
        <v>2279</v>
      </c>
      <c r="F68" s="410" t="s">
        <v>1016</v>
      </c>
      <c r="G68" s="410"/>
      <c r="H68" s="410"/>
      <c r="I68" s="410" t="s">
        <v>1016</v>
      </c>
      <c r="J68" s="410"/>
      <c r="K68" s="418"/>
      <c r="L68" s="418">
        <v>600</v>
      </c>
      <c r="M68" s="80"/>
    </row>
    <row r="69" spans="1:13" ht="45" x14ac:dyDescent="0.2">
      <c r="A69" s="410">
        <v>60</v>
      </c>
      <c r="B69" s="415"/>
      <c r="C69" s="405" t="s">
        <v>329</v>
      </c>
      <c r="D69" s="405" t="s">
        <v>2244</v>
      </c>
      <c r="E69" s="410" t="s">
        <v>2243</v>
      </c>
      <c r="F69" s="410" t="s">
        <v>1016</v>
      </c>
      <c r="G69" s="410"/>
      <c r="H69" s="410"/>
      <c r="I69" s="410" t="s">
        <v>1016</v>
      </c>
      <c r="J69" s="410"/>
      <c r="K69" s="418"/>
      <c r="L69" s="418">
        <v>340</v>
      </c>
      <c r="M69" s="409"/>
    </row>
    <row r="70" spans="1:13" ht="45" x14ac:dyDescent="0.2">
      <c r="A70" s="410">
        <v>61</v>
      </c>
      <c r="B70" s="415"/>
      <c r="C70" s="405" t="s">
        <v>329</v>
      </c>
      <c r="D70" s="405" t="s">
        <v>1110</v>
      </c>
      <c r="E70" s="410" t="s">
        <v>2280</v>
      </c>
      <c r="F70" s="410" t="s">
        <v>1016</v>
      </c>
      <c r="G70" s="410"/>
      <c r="H70" s="410"/>
      <c r="I70" s="410" t="s">
        <v>1016</v>
      </c>
      <c r="J70" s="410"/>
      <c r="K70" s="418"/>
      <c r="L70" s="418">
        <v>620</v>
      </c>
      <c r="M70" s="409"/>
    </row>
    <row r="71" spans="1:13" ht="15" x14ac:dyDescent="0.3">
      <c r="A71" s="80"/>
      <c r="B71" s="351"/>
      <c r="C71" s="323"/>
      <c r="D71" s="92"/>
      <c r="E71" s="92"/>
      <c r="F71" s="92"/>
      <c r="G71" s="92"/>
      <c r="H71" s="80"/>
      <c r="I71" s="80"/>
      <c r="J71" s="80"/>
      <c r="K71" s="80" t="s">
        <v>423</v>
      </c>
      <c r="L71" s="492">
        <f>SUM(L10:L70)</f>
        <v>2746454.09</v>
      </c>
      <c r="M71" s="80"/>
    </row>
    <row r="72" spans="1:13" ht="15" x14ac:dyDescent="0.3">
      <c r="A72" s="200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173"/>
    </row>
    <row r="73" spans="1:13" ht="15" x14ac:dyDescent="0.3">
      <c r="A73" s="201" t="s">
        <v>424</v>
      </c>
      <c r="B73" s="201"/>
      <c r="C73" s="201"/>
      <c r="D73" s="200"/>
      <c r="E73" s="200"/>
      <c r="F73" s="200"/>
      <c r="G73" s="200"/>
      <c r="H73" s="200"/>
      <c r="I73" s="200"/>
      <c r="J73" s="200"/>
      <c r="K73" s="200"/>
      <c r="L73" s="173"/>
    </row>
    <row r="74" spans="1:13" ht="15" x14ac:dyDescent="0.3">
      <c r="A74" s="201" t="s">
        <v>425</v>
      </c>
      <c r="B74" s="201"/>
      <c r="C74" s="201"/>
      <c r="D74" s="200"/>
      <c r="E74" s="200"/>
      <c r="F74" s="200"/>
      <c r="G74" s="200"/>
      <c r="H74" s="200"/>
      <c r="I74" s="200"/>
      <c r="J74" s="200"/>
      <c r="K74" s="200"/>
      <c r="L74" s="173"/>
    </row>
    <row r="75" spans="1:13" ht="15" x14ac:dyDescent="0.3">
      <c r="A75" s="190" t="s">
        <v>426</v>
      </c>
      <c r="B75" s="190"/>
      <c r="C75" s="201"/>
      <c r="D75" s="173"/>
      <c r="E75" s="173"/>
      <c r="F75" s="173"/>
      <c r="G75" s="173"/>
      <c r="H75" s="173"/>
      <c r="I75" s="173"/>
      <c r="J75" s="173"/>
      <c r="K75" s="173"/>
      <c r="L75" s="173"/>
    </row>
    <row r="76" spans="1:13" ht="15" x14ac:dyDescent="0.3">
      <c r="A76" s="190" t="s">
        <v>427</v>
      </c>
      <c r="B76" s="190"/>
      <c r="C76" s="201"/>
      <c r="D76" s="173"/>
      <c r="E76" s="173"/>
      <c r="F76" s="173"/>
      <c r="G76" s="173"/>
      <c r="H76" s="173"/>
      <c r="I76" s="173"/>
      <c r="J76" s="173"/>
      <c r="K76" s="173"/>
      <c r="L76" s="173"/>
    </row>
    <row r="77" spans="1:13" ht="15" customHeight="1" x14ac:dyDescent="0.2">
      <c r="A77" s="479" t="s">
        <v>442</v>
      </c>
      <c r="B77" s="479"/>
      <c r="C77" s="479"/>
      <c r="D77" s="479"/>
      <c r="E77" s="479"/>
      <c r="F77" s="479"/>
      <c r="G77" s="479"/>
      <c r="H77" s="479"/>
      <c r="I77" s="479"/>
      <c r="J77" s="479"/>
      <c r="K77" s="479"/>
      <c r="L77" s="479"/>
    </row>
    <row r="78" spans="1:13" ht="15" customHeight="1" x14ac:dyDescent="0.2">
      <c r="A78" s="479"/>
      <c r="B78" s="479"/>
      <c r="C78" s="479"/>
      <c r="D78" s="479"/>
      <c r="E78" s="479"/>
      <c r="F78" s="479"/>
      <c r="G78" s="479"/>
      <c r="H78" s="479"/>
      <c r="I78" s="479"/>
      <c r="J78" s="479"/>
      <c r="K78" s="479"/>
      <c r="L78" s="479"/>
    </row>
    <row r="79" spans="1:13" ht="12.75" customHeight="1" x14ac:dyDescent="0.2">
      <c r="A79" s="342"/>
      <c r="B79" s="342"/>
      <c r="C79" s="342"/>
      <c r="D79" s="342"/>
      <c r="E79" s="342"/>
      <c r="F79" s="342"/>
      <c r="G79" s="342"/>
      <c r="H79" s="342"/>
      <c r="I79" s="342"/>
      <c r="J79" s="342"/>
      <c r="K79" s="342"/>
      <c r="L79" s="342"/>
    </row>
    <row r="80" spans="1:13" ht="15" x14ac:dyDescent="0.3">
      <c r="A80" s="475" t="s">
        <v>96</v>
      </c>
      <c r="B80" s="475"/>
      <c r="C80" s="475"/>
      <c r="D80" s="324"/>
      <c r="E80" s="325"/>
      <c r="F80" s="325"/>
      <c r="G80" s="324"/>
      <c r="H80" s="324"/>
      <c r="I80" s="324"/>
      <c r="J80" s="324"/>
      <c r="K80" s="324"/>
      <c r="L80" s="173"/>
    </row>
    <row r="81" spans="1:12" ht="15" x14ac:dyDescent="0.3">
      <c r="A81" s="324"/>
      <c r="B81" s="324"/>
      <c r="C81" s="325"/>
      <c r="D81" s="324"/>
      <c r="E81" s="325"/>
      <c r="F81" s="325"/>
      <c r="G81" s="324"/>
      <c r="H81" s="324"/>
      <c r="I81" s="324"/>
      <c r="J81" s="324"/>
      <c r="K81" s="326"/>
      <c r="L81" s="173"/>
    </row>
    <row r="82" spans="1:12" ht="15" customHeight="1" x14ac:dyDescent="0.3">
      <c r="A82" s="324"/>
      <c r="B82" s="324"/>
      <c r="C82" s="325"/>
      <c r="D82" s="476" t="s">
        <v>251</v>
      </c>
      <c r="E82" s="476"/>
      <c r="F82" s="327"/>
      <c r="G82" s="328"/>
      <c r="H82" s="477" t="s">
        <v>428</v>
      </c>
      <c r="I82" s="477"/>
      <c r="J82" s="477"/>
      <c r="K82" s="329"/>
      <c r="L82" s="173"/>
    </row>
    <row r="83" spans="1:12" ht="15" x14ac:dyDescent="0.3">
      <c r="A83" s="324"/>
      <c r="B83" s="324"/>
      <c r="C83" s="325"/>
      <c r="D83" s="324"/>
      <c r="E83" s="325"/>
      <c r="F83" s="325"/>
      <c r="G83" s="324"/>
      <c r="H83" s="478"/>
      <c r="I83" s="478"/>
      <c r="J83" s="478"/>
      <c r="K83" s="329"/>
      <c r="L83" s="173"/>
    </row>
    <row r="84" spans="1:12" ht="15" x14ac:dyDescent="0.3">
      <c r="A84" s="324"/>
      <c r="B84" s="324"/>
      <c r="C84" s="325"/>
      <c r="D84" s="473" t="s">
        <v>127</v>
      </c>
      <c r="E84" s="473"/>
      <c r="F84" s="327"/>
      <c r="G84" s="328"/>
      <c r="H84" s="324"/>
      <c r="I84" s="324"/>
      <c r="J84" s="324"/>
      <c r="K84" s="324"/>
      <c r="L84" s="173"/>
    </row>
  </sheetData>
  <autoFilter ref="A9:M71"/>
  <mergeCells count="7">
    <mergeCell ref="D84:E84"/>
    <mergeCell ref="A2:E2"/>
    <mergeCell ref="L3:M3"/>
    <mergeCell ref="A80:C80"/>
    <mergeCell ref="D82:E82"/>
    <mergeCell ref="H82:J83"/>
    <mergeCell ref="A77:L78"/>
  </mergeCells>
  <dataValidations count="1">
    <dataValidation type="list" allowBlank="1" showInputMessage="1" showErrorMessage="1" sqref="C10:C71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42" zoomScale="80" zoomScaleNormal="100" zoomScaleSheetLayoutView="80" workbookViewId="0">
      <selection activeCell="D60" sqref="D60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 x14ac:dyDescent="0.3">
      <c r="A1" s="67" t="s">
        <v>212</v>
      </c>
      <c r="B1" s="112"/>
      <c r="C1" s="480" t="s">
        <v>186</v>
      </c>
      <c r="D1" s="480"/>
      <c r="E1" s="98"/>
    </row>
    <row r="2" spans="1:5" x14ac:dyDescent="0.3">
      <c r="A2" s="69" t="s">
        <v>128</v>
      </c>
      <c r="B2" s="112"/>
      <c r="C2" s="70"/>
      <c r="D2" s="197" t="str">
        <f>'ფორმა N1'!K2</f>
        <v>13.10.2020 - 31.10.2020</v>
      </c>
      <c r="E2" s="98"/>
    </row>
    <row r="3" spans="1:5" x14ac:dyDescent="0.3">
      <c r="A3" s="109"/>
      <c r="B3" s="112"/>
      <c r="C3" s="70"/>
      <c r="D3" s="70"/>
      <c r="E3" s="98"/>
    </row>
    <row r="4" spans="1:5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101"/>
    </row>
    <row r="5" spans="1:5" x14ac:dyDescent="0.3">
      <c r="A5" s="110" t="str">
        <f>'ფორმა N1'!A5</f>
        <v>მოქალაქეთა პოლიტიკური გაერთიანება „ლელო საქართველოსთვის“</v>
      </c>
      <c r="B5" s="111"/>
      <c r="C5" s="111"/>
      <c r="D5" s="53"/>
      <c r="E5" s="101"/>
    </row>
    <row r="6" spans="1:5" x14ac:dyDescent="0.3">
      <c r="A6" s="70"/>
      <c r="B6" s="69"/>
      <c r="C6" s="69"/>
      <c r="D6" s="69"/>
      <c r="E6" s="101"/>
    </row>
    <row r="7" spans="1:5" x14ac:dyDescent="0.3">
      <c r="A7" s="108"/>
      <c r="B7" s="113"/>
      <c r="C7" s="114"/>
      <c r="D7" s="114"/>
      <c r="E7" s="98"/>
    </row>
    <row r="8" spans="1:5" ht="45" x14ac:dyDescent="0.3">
      <c r="A8" s="115" t="s">
        <v>101</v>
      </c>
      <c r="B8" s="115" t="s">
        <v>178</v>
      </c>
      <c r="C8" s="115" t="s">
        <v>286</v>
      </c>
      <c r="D8" s="115" t="s">
        <v>240</v>
      </c>
      <c r="E8" s="98"/>
    </row>
    <row r="9" spans="1:5" x14ac:dyDescent="0.3">
      <c r="A9" s="43"/>
      <c r="B9" s="44"/>
      <c r="C9" s="144"/>
      <c r="D9" s="144"/>
      <c r="E9" s="98"/>
    </row>
    <row r="10" spans="1:5" x14ac:dyDescent="0.3">
      <c r="A10" s="45" t="s">
        <v>179</v>
      </c>
      <c r="B10" s="46"/>
      <c r="C10" s="116">
        <f>SUM(C11,C34)</f>
        <v>997927.74000000011</v>
      </c>
      <c r="D10" s="116">
        <f>SUM(D11,D34)</f>
        <v>331308.70999999996</v>
      </c>
      <c r="E10" s="98"/>
    </row>
    <row r="11" spans="1:5" x14ac:dyDescent="0.3">
      <c r="A11" s="47" t="s">
        <v>180</v>
      </c>
      <c r="B11" s="48"/>
      <c r="C11" s="78">
        <f>SUM(C12:C32)</f>
        <v>875447.56</v>
      </c>
      <c r="D11" s="78">
        <f>SUM(D12:D32)</f>
        <v>211711.81</v>
      </c>
      <c r="E11" s="98"/>
    </row>
    <row r="12" spans="1:5" x14ac:dyDescent="0.3">
      <c r="A12" s="51">
        <v>1110</v>
      </c>
      <c r="B12" s="50" t="s">
        <v>130</v>
      </c>
      <c r="C12" s="8"/>
      <c r="D12" s="8"/>
      <c r="E12" s="98"/>
    </row>
    <row r="13" spans="1:5" x14ac:dyDescent="0.3">
      <c r="A13" s="51">
        <v>1120</v>
      </c>
      <c r="B13" s="50" t="s">
        <v>131</v>
      </c>
      <c r="C13" s="8"/>
      <c r="D13" s="8"/>
      <c r="E13" s="98"/>
    </row>
    <row r="14" spans="1:5" x14ac:dyDescent="0.3">
      <c r="A14" s="51">
        <v>1211</v>
      </c>
      <c r="B14" s="50" t="s">
        <v>132</v>
      </c>
      <c r="C14" s="8">
        <v>5887.22</v>
      </c>
      <c r="D14" s="8">
        <v>5561.16</v>
      </c>
      <c r="E14" s="98"/>
    </row>
    <row r="15" spans="1:5" x14ac:dyDescent="0.3">
      <c r="A15" s="51">
        <v>1212</v>
      </c>
      <c r="B15" s="50" t="s">
        <v>133</v>
      </c>
      <c r="C15" s="8">
        <v>14889.08</v>
      </c>
      <c r="D15" s="8">
        <v>820.17</v>
      </c>
      <c r="E15" s="98"/>
    </row>
    <row r="16" spans="1:5" x14ac:dyDescent="0.3">
      <c r="A16" s="51">
        <v>1213</v>
      </c>
      <c r="B16" s="50" t="s">
        <v>134</v>
      </c>
      <c r="C16" s="8"/>
      <c r="D16" s="8"/>
      <c r="E16" s="98"/>
    </row>
    <row r="17" spans="1:5" x14ac:dyDescent="0.3">
      <c r="A17" s="51">
        <v>1214</v>
      </c>
      <c r="B17" s="50" t="s">
        <v>135</v>
      </c>
      <c r="C17" s="8"/>
      <c r="D17" s="8"/>
      <c r="E17" s="98"/>
    </row>
    <row r="18" spans="1:5" x14ac:dyDescent="0.3">
      <c r="A18" s="51">
        <v>1215</v>
      </c>
      <c r="B18" s="50" t="s">
        <v>136</v>
      </c>
      <c r="C18" s="8"/>
      <c r="D18" s="8"/>
      <c r="E18" s="98"/>
    </row>
    <row r="19" spans="1:5" x14ac:dyDescent="0.3">
      <c r="A19" s="51">
        <v>1300</v>
      </c>
      <c r="B19" s="50" t="s">
        <v>137</v>
      </c>
      <c r="C19" s="8"/>
      <c r="D19" s="8"/>
      <c r="E19" s="98"/>
    </row>
    <row r="20" spans="1:5" x14ac:dyDescent="0.3">
      <c r="A20" s="51">
        <v>1410</v>
      </c>
      <c r="B20" s="50" t="s">
        <v>138</v>
      </c>
      <c r="C20" s="8"/>
      <c r="D20" s="8"/>
      <c r="E20" s="98"/>
    </row>
    <row r="21" spans="1:5" x14ac:dyDescent="0.3">
      <c r="A21" s="51">
        <v>1421</v>
      </c>
      <c r="B21" s="50" t="s">
        <v>139</v>
      </c>
      <c r="C21" s="8"/>
      <c r="D21" s="8"/>
      <c r="E21" s="98"/>
    </row>
    <row r="22" spans="1:5" x14ac:dyDescent="0.3">
      <c r="A22" s="51">
        <v>1422</v>
      </c>
      <c r="B22" s="50" t="s">
        <v>140</v>
      </c>
      <c r="C22" s="8"/>
      <c r="D22" s="8"/>
      <c r="E22" s="98"/>
    </row>
    <row r="23" spans="1:5" x14ac:dyDescent="0.3">
      <c r="A23" s="51">
        <v>1423</v>
      </c>
      <c r="B23" s="50" t="s">
        <v>141</v>
      </c>
      <c r="C23" s="8"/>
      <c r="D23" s="8"/>
      <c r="E23" s="98"/>
    </row>
    <row r="24" spans="1:5" x14ac:dyDescent="0.3">
      <c r="A24" s="51">
        <v>1431</v>
      </c>
      <c r="B24" s="50" t="s">
        <v>142</v>
      </c>
      <c r="C24" s="8"/>
      <c r="D24" s="8"/>
      <c r="E24" s="98"/>
    </row>
    <row r="25" spans="1:5" x14ac:dyDescent="0.3">
      <c r="A25" s="51">
        <v>1432</v>
      </c>
      <c r="B25" s="50" t="s">
        <v>143</v>
      </c>
      <c r="C25" s="8"/>
      <c r="D25" s="8"/>
      <c r="E25" s="98"/>
    </row>
    <row r="26" spans="1:5" x14ac:dyDescent="0.3">
      <c r="A26" s="51">
        <v>1433</v>
      </c>
      <c r="B26" s="50" t="s">
        <v>144</v>
      </c>
      <c r="C26" s="8">
        <v>3121.24</v>
      </c>
      <c r="D26" s="8">
        <v>0</v>
      </c>
      <c r="E26" s="98"/>
    </row>
    <row r="27" spans="1:5" x14ac:dyDescent="0.3">
      <c r="A27" s="51">
        <v>1441</v>
      </c>
      <c r="B27" s="50" t="s">
        <v>145</v>
      </c>
      <c r="C27" s="8">
        <v>70150.02</v>
      </c>
      <c r="D27" s="8">
        <v>68800.02</v>
      </c>
      <c r="E27" s="98"/>
    </row>
    <row r="28" spans="1:5" x14ac:dyDescent="0.3">
      <c r="A28" s="51">
        <v>1442</v>
      </c>
      <c r="B28" s="50" t="s">
        <v>146</v>
      </c>
      <c r="C28" s="8">
        <v>781400</v>
      </c>
      <c r="D28" s="8">
        <v>136530.46</v>
      </c>
      <c r="E28" s="98"/>
    </row>
    <row r="29" spans="1:5" x14ac:dyDescent="0.3">
      <c r="A29" s="51">
        <v>1443</v>
      </c>
      <c r="B29" s="50" t="s">
        <v>147</v>
      </c>
      <c r="C29" s="8"/>
      <c r="D29" s="8"/>
      <c r="E29" s="98"/>
    </row>
    <row r="30" spans="1:5" x14ac:dyDescent="0.3">
      <c r="A30" s="51">
        <v>1444</v>
      </c>
      <c r="B30" s="50" t="s">
        <v>148</v>
      </c>
      <c r="C30" s="8"/>
      <c r="D30" s="8"/>
      <c r="E30" s="98"/>
    </row>
    <row r="31" spans="1:5" x14ac:dyDescent="0.3">
      <c r="A31" s="51">
        <v>1445</v>
      </c>
      <c r="B31" s="50" t="s">
        <v>149</v>
      </c>
      <c r="C31" s="8"/>
      <c r="D31" s="8"/>
      <c r="E31" s="98"/>
    </row>
    <row r="32" spans="1:5" x14ac:dyDescent="0.3">
      <c r="A32" s="51">
        <v>1446</v>
      </c>
      <c r="B32" s="50" t="s">
        <v>150</v>
      </c>
      <c r="C32" s="8"/>
      <c r="D32" s="8"/>
      <c r="E32" s="98"/>
    </row>
    <row r="33" spans="1:5" x14ac:dyDescent="0.3">
      <c r="A33" s="31"/>
      <c r="E33" s="98"/>
    </row>
    <row r="34" spans="1:5" x14ac:dyDescent="0.3">
      <c r="A34" s="52" t="s">
        <v>181</v>
      </c>
      <c r="B34" s="50"/>
      <c r="C34" s="78">
        <f>SUM(C35:C42)</f>
        <v>122480.18000000001</v>
      </c>
      <c r="D34" s="78">
        <f>SUM(D35:D42)</f>
        <v>119596.9</v>
      </c>
      <c r="E34" s="98"/>
    </row>
    <row r="35" spans="1:5" x14ac:dyDescent="0.3">
      <c r="A35" s="51">
        <v>2110</v>
      </c>
      <c r="B35" s="50" t="s">
        <v>89</v>
      </c>
      <c r="C35" s="8">
        <v>121553.57</v>
      </c>
      <c r="D35" s="8">
        <v>119596.9</v>
      </c>
      <c r="E35" s="98"/>
    </row>
    <row r="36" spans="1:5" x14ac:dyDescent="0.3">
      <c r="A36" s="51">
        <v>2120</v>
      </c>
      <c r="B36" s="50" t="s">
        <v>151</v>
      </c>
      <c r="C36" s="8"/>
      <c r="D36" s="8"/>
      <c r="E36" s="98"/>
    </row>
    <row r="37" spans="1:5" x14ac:dyDescent="0.3">
      <c r="A37" s="51">
        <v>2130</v>
      </c>
      <c r="B37" s="50" t="s">
        <v>90</v>
      </c>
      <c r="C37" s="8"/>
      <c r="D37" s="8"/>
      <c r="E37" s="98"/>
    </row>
    <row r="38" spans="1:5" x14ac:dyDescent="0.3">
      <c r="A38" s="51">
        <v>2140</v>
      </c>
      <c r="B38" s="50" t="s">
        <v>366</v>
      </c>
      <c r="C38" s="8"/>
      <c r="D38" s="8"/>
      <c r="E38" s="98"/>
    </row>
    <row r="39" spans="1:5" x14ac:dyDescent="0.3">
      <c r="A39" s="51">
        <v>2150</v>
      </c>
      <c r="B39" s="50" t="s">
        <v>369</v>
      </c>
      <c r="C39" s="8">
        <v>926.61</v>
      </c>
      <c r="D39" s="8">
        <v>0</v>
      </c>
      <c r="E39" s="98"/>
    </row>
    <row r="40" spans="1:5" x14ac:dyDescent="0.3">
      <c r="A40" s="51">
        <v>2220</v>
      </c>
      <c r="B40" s="50" t="s">
        <v>91</v>
      </c>
      <c r="C40" s="8"/>
      <c r="D40" s="8"/>
      <c r="E40" s="98"/>
    </row>
    <row r="41" spans="1:5" x14ac:dyDescent="0.3">
      <c r="A41" s="51">
        <v>2300</v>
      </c>
      <c r="B41" s="50" t="s">
        <v>152</v>
      </c>
      <c r="C41" s="8"/>
      <c r="D41" s="8"/>
      <c r="E41" s="98"/>
    </row>
    <row r="42" spans="1:5" x14ac:dyDescent="0.3">
      <c r="A42" s="51">
        <v>2400</v>
      </c>
      <c r="B42" s="50" t="s">
        <v>153</v>
      </c>
      <c r="C42" s="8"/>
      <c r="D42" s="8"/>
      <c r="E42" s="98"/>
    </row>
    <row r="43" spans="1:5" x14ac:dyDescent="0.3">
      <c r="A43" s="32"/>
      <c r="C43" s="449">
        <f>C10-C44</f>
        <v>0</v>
      </c>
      <c r="D43" s="449">
        <f>D10-D44</f>
        <v>-4.6566128730773926E-10</v>
      </c>
      <c r="E43" s="98"/>
    </row>
    <row r="44" spans="1:5" x14ac:dyDescent="0.3">
      <c r="A44" s="49" t="s">
        <v>185</v>
      </c>
      <c r="B44" s="50"/>
      <c r="C44" s="403">
        <f>SUM(C45,C64)</f>
        <v>997927.73999999976</v>
      </c>
      <c r="D44" s="78">
        <f>SUM(D45,D64)</f>
        <v>331308.71000000043</v>
      </c>
      <c r="E44" s="98"/>
    </row>
    <row r="45" spans="1:5" x14ac:dyDescent="0.3">
      <c r="A45" s="52" t="s">
        <v>182</v>
      </c>
      <c r="B45" s="50"/>
      <c r="C45" s="78">
        <f>SUM(C46:C61)</f>
        <v>478798.73000000004</v>
      </c>
      <c r="D45" s="78">
        <f>SUM(D46:D61)</f>
        <v>347424.23</v>
      </c>
      <c r="E45" s="98"/>
    </row>
    <row r="46" spans="1:5" x14ac:dyDescent="0.3">
      <c r="A46" s="51">
        <v>3100</v>
      </c>
      <c r="B46" s="50" t="s">
        <v>154</v>
      </c>
      <c r="C46" s="8"/>
      <c r="D46" s="8"/>
      <c r="E46" s="98"/>
    </row>
    <row r="47" spans="1:5" x14ac:dyDescent="0.3">
      <c r="A47" s="51">
        <v>3210</v>
      </c>
      <c r="B47" s="50" t="s">
        <v>155</v>
      </c>
      <c r="C47" s="8">
        <v>413236.09</v>
      </c>
      <c r="D47" s="8">
        <v>265651</v>
      </c>
      <c r="E47" s="98"/>
    </row>
    <row r="48" spans="1:5" x14ac:dyDescent="0.3">
      <c r="A48" s="51">
        <v>3221</v>
      </c>
      <c r="B48" s="50" t="s">
        <v>156</v>
      </c>
      <c r="C48" s="8"/>
      <c r="D48" s="8"/>
      <c r="E48" s="98"/>
    </row>
    <row r="49" spans="1:5" x14ac:dyDescent="0.3">
      <c r="A49" s="51">
        <v>3222</v>
      </c>
      <c r="B49" s="50" t="s">
        <v>157</v>
      </c>
      <c r="C49" s="8"/>
      <c r="D49" s="8"/>
      <c r="E49" s="98"/>
    </row>
    <row r="50" spans="1:5" x14ac:dyDescent="0.3">
      <c r="A50" s="51">
        <v>3223</v>
      </c>
      <c r="B50" s="50" t="s">
        <v>158</v>
      </c>
      <c r="C50" s="8"/>
      <c r="D50" s="8"/>
      <c r="E50" s="98"/>
    </row>
    <row r="51" spans="1:5" x14ac:dyDescent="0.3">
      <c r="A51" s="51">
        <v>3224</v>
      </c>
      <c r="B51" s="50" t="s">
        <v>159</v>
      </c>
      <c r="C51" s="8">
        <v>0</v>
      </c>
      <c r="D51" s="8">
        <v>18784.349999999999</v>
      </c>
      <c r="E51" s="98"/>
    </row>
    <row r="52" spans="1:5" x14ac:dyDescent="0.3">
      <c r="A52" s="51">
        <v>3231</v>
      </c>
      <c r="B52" s="50" t="s">
        <v>160</v>
      </c>
      <c r="C52" s="8"/>
      <c r="D52" s="8"/>
      <c r="E52" s="98"/>
    </row>
    <row r="53" spans="1:5" x14ac:dyDescent="0.3">
      <c r="A53" s="51">
        <v>3232</v>
      </c>
      <c r="B53" s="50" t="s">
        <v>161</v>
      </c>
      <c r="C53" s="8"/>
      <c r="D53" s="8"/>
      <c r="E53" s="98"/>
    </row>
    <row r="54" spans="1:5" x14ac:dyDescent="0.3">
      <c r="A54" s="51">
        <v>3234</v>
      </c>
      <c r="B54" s="50" t="s">
        <v>162</v>
      </c>
      <c r="C54" s="8"/>
      <c r="D54" s="8"/>
      <c r="E54" s="98"/>
    </row>
    <row r="55" spans="1:5" ht="30" x14ac:dyDescent="0.3">
      <c r="A55" s="51">
        <v>3236</v>
      </c>
      <c r="B55" s="50" t="s">
        <v>177</v>
      </c>
      <c r="C55" s="8"/>
      <c r="D55" s="8"/>
      <c r="E55" s="98"/>
    </row>
    <row r="56" spans="1:5" ht="45" x14ac:dyDescent="0.3">
      <c r="A56" s="51">
        <v>3237</v>
      </c>
      <c r="B56" s="50" t="s">
        <v>163</v>
      </c>
      <c r="C56" s="8"/>
      <c r="D56" s="8"/>
      <c r="E56" s="98"/>
    </row>
    <row r="57" spans="1:5" x14ac:dyDescent="0.3">
      <c r="A57" s="51">
        <v>3241</v>
      </c>
      <c r="B57" s="50" t="s">
        <v>164</v>
      </c>
      <c r="C57" s="8">
        <v>65562.64</v>
      </c>
      <c r="D57" s="8">
        <v>62988.88</v>
      </c>
      <c r="E57" s="98"/>
    </row>
    <row r="58" spans="1:5" x14ac:dyDescent="0.3">
      <c r="A58" s="51">
        <v>3242</v>
      </c>
      <c r="B58" s="50" t="s">
        <v>165</v>
      </c>
      <c r="C58" s="8"/>
      <c r="D58" s="8"/>
      <c r="E58" s="98"/>
    </row>
    <row r="59" spans="1:5" x14ac:dyDescent="0.3">
      <c r="A59" s="51">
        <v>3243</v>
      </c>
      <c r="B59" s="50" t="s">
        <v>166</v>
      </c>
      <c r="C59" s="8"/>
      <c r="D59" s="8"/>
      <c r="E59" s="98"/>
    </row>
    <row r="60" spans="1:5" x14ac:dyDescent="0.3">
      <c r="A60" s="51">
        <v>3245</v>
      </c>
      <c r="B60" s="50" t="s">
        <v>167</v>
      </c>
      <c r="C60" s="8"/>
      <c r="D60" s="8"/>
      <c r="E60" s="98"/>
    </row>
    <row r="61" spans="1:5" x14ac:dyDescent="0.3">
      <c r="A61" s="51">
        <v>3246</v>
      </c>
      <c r="B61" s="50" t="s">
        <v>168</v>
      </c>
      <c r="C61" s="8"/>
      <c r="D61" s="8"/>
      <c r="E61" s="98"/>
    </row>
    <row r="62" spans="1:5" x14ac:dyDescent="0.3">
      <c r="A62" s="32"/>
      <c r="E62" s="98"/>
    </row>
    <row r="63" spans="1:5" x14ac:dyDescent="0.3">
      <c r="A63" s="33"/>
      <c r="E63" s="98"/>
    </row>
    <row r="64" spans="1:5" x14ac:dyDescent="0.3">
      <c r="A64" s="52" t="s">
        <v>183</v>
      </c>
      <c r="B64" s="50"/>
      <c r="C64" s="78">
        <f>SUM(C65:C67)</f>
        <v>519129.00999999978</v>
      </c>
      <c r="D64" s="78">
        <f>SUM(D65:D67)</f>
        <v>-16115.519999999553</v>
      </c>
      <c r="E64" s="98"/>
    </row>
    <row r="65" spans="1:5" x14ac:dyDescent="0.3">
      <c r="A65" s="51">
        <v>5100</v>
      </c>
      <c r="B65" s="50" t="s">
        <v>238</v>
      </c>
      <c r="C65" s="8">
        <v>4659843.8499999996</v>
      </c>
      <c r="D65" s="8">
        <f>C65+'ფორმა N3'!D12</f>
        <v>7800606.3499999996</v>
      </c>
      <c r="E65" s="98"/>
    </row>
    <row r="66" spans="1:5" x14ac:dyDescent="0.3">
      <c r="A66" s="51">
        <v>5220</v>
      </c>
      <c r="B66" s="50" t="s">
        <v>378</v>
      </c>
      <c r="C66" s="8">
        <v>-4140714.84</v>
      </c>
      <c r="D66" s="404">
        <f>C66-'ფორმა N5'!C9</f>
        <v>-7816721.8699999992</v>
      </c>
      <c r="E66" s="98"/>
    </row>
    <row r="67" spans="1:5" x14ac:dyDescent="0.3">
      <c r="A67" s="51">
        <v>5230</v>
      </c>
      <c r="B67" s="50" t="s">
        <v>379</v>
      </c>
      <c r="C67" s="8"/>
      <c r="D67" s="8"/>
      <c r="E67" s="98"/>
    </row>
    <row r="68" spans="1:5" x14ac:dyDescent="0.3">
      <c r="A68" s="32"/>
      <c r="E68" s="98"/>
    </row>
    <row r="69" spans="1:5" x14ac:dyDescent="0.3">
      <c r="A69" s="2"/>
      <c r="E69" s="98"/>
    </row>
    <row r="70" spans="1:5" x14ac:dyDescent="0.3">
      <c r="A70" s="49" t="s">
        <v>184</v>
      </c>
      <c r="B70" s="50"/>
      <c r="C70" s="8"/>
      <c r="D70" s="8"/>
      <c r="E70" s="98"/>
    </row>
    <row r="71" spans="1:5" ht="30" x14ac:dyDescent="0.3">
      <c r="A71" s="51">
        <v>1</v>
      </c>
      <c r="B71" s="50" t="s">
        <v>169</v>
      </c>
      <c r="C71" s="8"/>
      <c r="D71" s="8"/>
      <c r="E71" s="98"/>
    </row>
    <row r="72" spans="1:5" x14ac:dyDescent="0.3">
      <c r="A72" s="51">
        <v>2</v>
      </c>
      <c r="B72" s="50" t="s">
        <v>170</v>
      </c>
      <c r="C72" s="8"/>
      <c r="D72" s="8"/>
      <c r="E72" s="98"/>
    </row>
    <row r="73" spans="1:5" x14ac:dyDescent="0.3">
      <c r="A73" s="51">
        <v>3</v>
      </c>
      <c r="B73" s="50" t="s">
        <v>171</v>
      </c>
      <c r="C73" s="8"/>
      <c r="D73" s="8"/>
      <c r="E73" s="98"/>
    </row>
    <row r="74" spans="1:5" x14ac:dyDescent="0.3">
      <c r="A74" s="51">
        <v>4</v>
      </c>
      <c r="B74" s="50" t="s">
        <v>334</v>
      </c>
      <c r="C74" s="8"/>
      <c r="D74" s="8"/>
      <c r="E74" s="98"/>
    </row>
    <row r="75" spans="1:5" x14ac:dyDescent="0.3">
      <c r="A75" s="51">
        <v>5</v>
      </c>
      <c r="B75" s="50" t="s">
        <v>172</v>
      </c>
      <c r="C75" s="8"/>
      <c r="D75" s="8"/>
      <c r="E75" s="98"/>
    </row>
    <row r="76" spans="1:5" x14ac:dyDescent="0.3">
      <c r="A76" s="51">
        <v>6</v>
      </c>
      <c r="B76" s="50" t="s">
        <v>173</v>
      </c>
      <c r="C76" s="8"/>
      <c r="D76" s="8"/>
      <c r="E76" s="98"/>
    </row>
    <row r="77" spans="1:5" x14ac:dyDescent="0.3">
      <c r="A77" s="51">
        <v>7</v>
      </c>
      <c r="B77" s="50" t="s">
        <v>174</v>
      </c>
      <c r="C77" s="8"/>
      <c r="D77" s="8"/>
      <c r="E77" s="98"/>
    </row>
    <row r="78" spans="1:5" x14ac:dyDescent="0.3">
      <c r="A78" s="51">
        <v>8</v>
      </c>
      <c r="B78" s="50" t="s">
        <v>175</v>
      </c>
      <c r="C78" s="8"/>
      <c r="D78" s="8"/>
      <c r="E78" s="98"/>
    </row>
    <row r="79" spans="1:5" x14ac:dyDescent="0.3">
      <c r="A79" s="51">
        <v>9</v>
      </c>
      <c r="B79" s="50" t="s">
        <v>176</v>
      </c>
      <c r="C79" s="8"/>
      <c r="D79" s="8"/>
      <c r="E79" s="98"/>
    </row>
    <row r="83" spans="1:9" x14ac:dyDescent="0.3">
      <c r="A83" s="2"/>
      <c r="B83" s="2"/>
    </row>
    <row r="84" spans="1:9" x14ac:dyDescent="0.3">
      <c r="A84" s="62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2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59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0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8"/>
  <sheetViews>
    <sheetView showGridLines="0" view="pageBreakPreview" zoomScale="80" zoomScaleNormal="100" zoomScaleSheetLayoutView="80" workbookViewId="0">
      <selection activeCell="D60" sqref="D6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67" t="s">
        <v>392</v>
      </c>
      <c r="B1" s="69"/>
      <c r="C1" s="69"/>
      <c r="D1" s="69"/>
      <c r="E1" s="69"/>
      <c r="F1" s="69"/>
      <c r="G1" s="69"/>
      <c r="H1" s="69"/>
      <c r="I1" s="466" t="s">
        <v>97</v>
      </c>
      <c r="J1" s="466"/>
      <c r="K1" s="98"/>
    </row>
    <row r="2" spans="1:11" x14ac:dyDescent="0.3">
      <c r="A2" s="69" t="s">
        <v>128</v>
      </c>
      <c r="B2" s="69"/>
      <c r="C2" s="69"/>
      <c r="D2" s="69"/>
      <c r="E2" s="69"/>
      <c r="F2" s="69"/>
      <c r="G2" s="69"/>
      <c r="H2" s="69"/>
      <c r="I2" s="464" t="str">
        <f>'ფორმა N1'!K2</f>
        <v>13.10.2020 - 31.10.2020</v>
      </c>
      <c r="J2" s="465"/>
      <c r="K2" s="98"/>
    </row>
    <row r="3" spans="1:11" x14ac:dyDescent="0.3">
      <c r="A3" s="69"/>
      <c r="B3" s="69"/>
      <c r="C3" s="69"/>
      <c r="D3" s="69"/>
      <c r="E3" s="69"/>
      <c r="F3" s="69"/>
      <c r="G3" s="69"/>
      <c r="H3" s="69"/>
      <c r="I3" s="68"/>
      <c r="J3" s="68"/>
      <c r="K3" s="98"/>
    </row>
    <row r="4" spans="1:11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117"/>
      <c r="G4" s="69"/>
      <c r="H4" s="69"/>
      <c r="I4" s="69"/>
      <c r="J4" s="69"/>
      <c r="K4" s="98"/>
    </row>
    <row r="5" spans="1:11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338"/>
      <c r="C5" s="338"/>
      <c r="D5" s="338"/>
      <c r="E5" s="338"/>
      <c r="F5" s="339"/>
      <c r="G5" s="338"/>
      <c r="H5" s="338"/>
      <c r="I5" s="338"/>
      <c r="J5" s="338"/>
      <c r="K5" s="98"/>
    </row>
    <row r="6" spans="1:11" x14ac:dyDescent="0.3">
      <c r="A6" s="70"/>
      <c r="B6" s="70"/>
      <c r="C6" s="69"/>
      <c r="D6" s="69"/>
      <c r="E6" s="69"/>
      <c r="F6" s="117"/>
      <c r="G6" s="69"/>
      <c r="H6" s="69"/>
      <c r="I6" s="69"/>
      <c r="J6" s="69"/>
      <c r="K6" s="98"/>
    </row>
    <row r="7" spans="1:11" x14ac:dyDescent="0.3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7" customFormat="1" ht="45" x14ac:dyDescent="0.3">
      <c r="A8" s="120" t="s">
        <v>64</v>
      </c>
      <c r="B8" s="120" t="s">
        <v>99</v>
      </c>
      <c r="C8" s="121" t="s">
        <v>101</v>
      </c>
      <c r="D8" s="121" t="s">
        <v>258</v>
      </c>
      <c r="E8" s="121" t="s">
        <v>100</v>
      </c>
      <c r="F8" s="119" t="s">
        <v>239</v>
      </c>
      <c r="G8" s="119" t="s">
        <v>277</v>
      </c>
      <c r="H8" s="119" t="s">
        <v>278</v>
      </c>
      <c r="I8" s="119" t="s">
        <v>240</v>
      </c>
      <c r="J8" s="122" t="s">
        <v>102</v>
      </c>
      <c r="K8" s="98"/>
    </row>
    <row r="9" spans="1:11" s="27" customFormat="1" x14ac:dyDescent="0.3">
      <c r="A9" s="148">
        <v>1</v>
      </c>
      <c r="B9" s="148">
        <v>2</v>
      </c>
      <c r="C9" s="149">
        <v>3</v>
      </c>
      <c r="D9" s="149">
        <v>4</v>
      </c>
      <c r="E9" s="149">
        <v>5</v>
      </c>
      <c r="F9" s="149">
        <v>6</v>
      </c>
      <c r="G9" s="149">
        <v>7</v>
      </c>
      <c r="H9" s="149">
        <v>8</v>
      </c>
      <c r="I9" s="149">
        <v>9</v>
      </c>
      <c r="J9" s="149">
        <v>10</v>
      </c>
      <c r="K9" s="98"/>
    </row>
    <row r="10" spans="1:11" s="27" customFormat="1" ht="30" x14ac:dyDescent="0.3">
      <c r="A10" s="145">
        <v>1</v>
      </c>
      <c r="B10" s="57" t="s">
        <v>478</v>
      </c>
      <c r="C10" s="146" t="s">
        <v>479</v>
      </c>
      <c r="D10" s="147" t="s">
        <v>480</v>
      </c>
      <c r="E10" s="143"/>
      <c r="F10" s="28">
        <v>5887.2199999999721</v>
      </c>
      <c r="G10" s="28">
        <v>3164065.69</v>
      </c>
      <c r="H10" s="28">
        <v>3164391.75</v>
      </c>
      <c r="I10" s="28">
        <f>F10+G10-H10</f>
        <v>5561.160000000149</v>
      </c>
      <c r="J10" s="28"/>
      <c r="K10" s="98"/>
    </row>
    <row r="11" spans="1:11" s="27" customFormat="1" ht="30" x14ac:dyDescent="0.3">
      <c r="A11" s="145">
        <v>2</v>
      </c>
      <c r="B11" s="57" t="s">
        <v>478</v>
      </c>
      <c r="C11" s="146" t="s">
        <v>481</v>
      </c>
      <c r="D11" s="147" t="s">
        <v>480</v>
      </c>
      <c r="E11" s="143"/>
      <c r="F11" s="28">
        <v>0</v>
      </c>
      <c r="G11" s="28">
        <v>0</v>
      </c>
      <c r="H11" s="28">
        <v>0</v>
      </c>
      <c r="I11" s="28">
        <f>F11+G11-H11</f>
        <v>0</v>
      </c>
      <c r="J11" s="28"/>
      <c r="K11" s="98"/>
    </row>
    <row r="12" spans="1:11" s="27" customFormat="1" ht="30" x14ac:dyDescent="0.3">
      <c r="A12" s="145">
        <v>3</v>
      </c>
      <c r="B12" s="57" t="s">
        <v>478</v>
      </c>
      <c r="C12" s="146" t="s">
        <v>481</v>
      </c>
      <c r="D12" s="147" t="s">
        <v>482</v>
      </c>
      <c r="E12" s="143"/>
      <c r="F12" s="28">
        <v>4554.7100000000009</v>
      </c>
      <c r="G12" s="28">
        <v>0</v>
      </c>
      <c r="H12" s="28">
        <v>4301</v>
      </c>
      <c r="I12" s="28">
        <f>F12+G12-H12</f>
        <v>253.71000000000095</v>
      </c>
      <c r="J12" s="28"/>
      <c r="K12" s="98"/>
    </row>
    <row r="13" spans="1:11" s="27" customFormat="1" ht="30" x14ac:dyDescent="0.3">
      <c r="A13" s="145">
        <v>4</v>
      </c>
      <c r="B13" s="57" t="s">
        <v>478</v>
      </c>
      <c r="C13" s="146" t="s">
        <v>481</v>
      </c>
      <c r="D13" s="147" t="s">
        <v>483</v>
      </c>
      <c r="E13" s="143"/>
      <c r="F13" s="28">
        <v>0</v>
      </c>
      <c r="G13" s="28">
        <v>0</v>
      </c>
      <c r="H13" s="28">
        <v>0</v>
      </c>
      <c r="I13" s="28">
        <f>F13+G13-H13</f>
        <v>0</v>
      </c>
      <c r="J13" s="28"/>
      <c r="K13" s="98"/>
    </row>
    <row r="14" spans="1:11" x14ac:dyDescent="0.3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 x14ac:dyDescent="0.3">
      <c r="A15" s="97"/>
      <c r="B15" s="97"/>
      <c r="C15" s="97"/>
      <c r="D15" s="97"/>
      <c r="E15" s="97"/>
      <c r="F15" s="97"/>
      <c r="G15" s="97"/>
      <c r="H15" s="97"/>
      <c r="I15" s="97"/>
      <c r="J15" s="97"/>
    </row>
    <row r="16" spans="1:11" x14ac:dyDescent="0.3">
      <c r="A16" s="97"/>
      <c r="B16" s="97"/>
      <c r="C16" s="97"/>
      <c r="D16" s="97"/>
      <c r="E16" s="97"/>
      <c r="F16" s="97"/>
      <c r="G16" s="97"/>
      <c r="H16" s="97"/>
      <c r="I16" s="97"/>
      <c r="J16" s="97"/>
    </row>
    <row r="17" spans="1:10" x14ac:dyDescent="0.3">
      <c r="A17" s="97"/>
      <c r="B17" s="97"/>
      <c r="C17" s="97"/>
      <c r="D17" s="97"/>
      <c r="E17" s="97"/>
      <c r="F17" s="97"/>
      <c r="G17" s="97"/>
      <c r="H17" s="97"/>
      <c r="I17" s="97"/>
      <c r="J17" s="97"/>
    </row>
    <row r="18" spans="1:10" x14ac:dyDescent="0.3">
      <c r="A18" s="97"/>
      <c r="B18" s="204" t="s">
        <v>96</v>
      </c>
      <c r="C18" s="97"/>
      <c r="D18" s="97"/>
      <c r="E18" s="97"/>
      <c r="F18" s="205"/>
      <c r="G18" s="97"/>
      <c r="H18" s="97"/>
      <c r="I18" s="97"/>
      <c r="J18" s="97"/>
    </row>
    <row r="19" spans="1:10" x14ac:dyDescent="0.3">
      <c r="A19" s="97"/>
      <c r="B19" s="97"/>
      <c r="C19" s="97"/>
      <c r="D19" s="97"/>
      <c r="E19" s="97"/>
      <c r="F19" s="94"/>
      <c r="G19" s="94"/>
      <c r="H19" s="94"/>
      <c r="I19" s="94"/>
      <c r="J19" s="94"/>
    </row>
    <row r="20" spans="1:10" x14ac:dyDescent="0.3">
      <c r="A20" s="97"/>
      <c r="B20" s="97"/>
      <c r="C20" s="239"/>
      <c r="D20" s="97"/>
      <c r="E20" s="97"/>
      <c r="F20" s="239"/>
      <c r="G20" s="240"/>
      <c r="H20" s="240"/>
      <c r="I20" s="94"/>
      <c r="J20" s="94"/>
    </row>
    <row r="21" spans="1:10" x14ac:dyDescent="0.3">
      <c r="A21" s="94"/>
      <c r="B21" s="97"/>
      <c r="C21" s="206" t="s">
        <v>251</v>
      </c>
      <c r="D21" s="206"/>
      <c r="E21" s="97"/>
      <c r="F21" s="97" t="s">
        <v>256</v>
      </c>
      <c r="G21" s="94"/>
      <c r="H21" s="94"/>
      <c r="I21" s="94"/>
      <c r="J21" s="94"/>
    </row>
    <row r="22" spans="1:10" x14ac:dyDescent="0.3">
      <c r="A22" s="94"/>
      <c r="B22" s="97"/>
      <c r="C22" s="207" t="s">
        <v>127</v>
      </c>
      <c r="D22" s="97"/>
      <c r="E22" s="97"/>
      <c r="F22" s="97" t="s">
        <v>252</v>
      </c>
      <c r="G22" s="94"/>
      <c r="H22" s="94"/>
      <c r="I22" s="94"/>
      <c r="J22" s="94"/>
    </row>
    <row r="23" spans="1:10" customFormat="1" x14ac:dyDescent="0.3">
      <c r="A23" s="94"/>
      <c r="B23" s="97"/>
      <c r="C23" s="97"/>
      <c r="D23" s="207"/>
      <c r="E23" s="94"/>
      <c r="F23" s="94"/>
      <c r="G23" s="94"/>
      <c r="H23" s="94"/>
      <c r="I23" s="94"/>
      <c r="J23" s="94"/>
    </row>
    <row r="24" spans="1:10" customFormat="1" ht="12.75" x14ac:dyDescent="0.2">
      <c r="A24" s="94"/>
      <c r="B24" s="94"/>
      <c r="C24" s="94"/>
      <c r="D24" s="94"/>
      <c r="E24" s="94"/>
      <c r="F24" s="94"/>
      <c r="G24" s="94"/>
      <c r="H24" s="94"/>
      <c r="I24" s="94"/>
      <c r="J24" s="94"/>
    </row>
    <row r="25" spans="1:10" customFormat="1" ht="12.75" x14ac:dyDescent="0.2"/>
    <row r="26" spans="1:10" customFormat="1" ht="12.75" x14ac:dyDescent="0.2"/>
    <row r="27" spans="1:10" customFormat="1" ht="12.75" x14ac:dyDescent="0.2"/>
    <row r="28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:E13"/>
    <dataValidation allowBlank="1" showInputMessage="1" showErrorMessage="1" prompt="თვე/დღე/წელი" sqref="J10:J13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D60" sqref="D60"/>
    </sheetView>
  </sheetViews>
  <sheetFormatPr defaultRowHeight="15" x14ac:dyDescent="0.3"/>
  <cols>
    <col min="1" max="1" width="12" style="173" customWidth="1"/>
    <col min="2" max="2" width="13.28515625" style="173" customWidth="1"/>
    <col min="3" max="3" width="21.42578125" style="173" customWidth="1"/>
    <col min="4" max="4" width="17.85546875" style="173" customWidth="1"/>
    <col min="5" max="5" width="12.7109375" style="173" customWidth="1"/>
    <col min="6" max="6" width="36.85546875" style="173" customWidth="1"/>
    <col min="7" max="7" width="22.28515625" style="173" customWidth="1"/>
    <col min="8" max="8" width="0.5703125" style="173" customWidth="1"/>
    <col min="9" max="16384" width="9.140625" style="173"/>
  </cols>
  <sheetData>
    <row r="1" spans="1:8" x14ac:dyDescent="0.3">
      <c r="A1" s="67" t="s">
        <v>337</v>
      </c>
      <c r="B1" s="69"/>
      <c r="C1" s="69"/>
      <c r="D1" s="69"/>
      <c r="E1" s="69"/>
      <c r="F1" s="69"/>
      <c r="G1" s="152" t="s">
        <v>97</v>
      </c>
      <c r="H1" s="153"/>
    </row>
    <row r="2" spans="1:8" x14ac:dyDescent="0.3">
      <c r="A2" s="69" t="s">
        <v>128</v>
      </c>
      <c r="B2" s="69"/>
      <c r="C2" s="69"/>
      <c r="D2" s="69"/>
      <c r="E2" s="69"/>
      <c r="F2" s="69"/>
      <c r="G2" s="154" t="str">
        <f>'ფორმა N1'!K2</f>
        <v>13.10.2020 - 31.10.2020</v>
      </c>
      <c r="H2" s="153"/>
    </row>
    <row r="3" spans="1:8" x14ac:dyDescent="0.3">
      <c r="A3" s="69"/>
      <c r="B3" s="69"/>
      <c r="C3" s="69"/>
      <c r="D3" s="69"/>
      <c r="E3" s="69"/>
      <c r="F3" s="69"/>
      <c r="G3" s="95"/>
      <c r="H3" s="153"/>
    </row>
    <row r="4" spans="1:8" x14ac:dyDescent="0.3">
      <c r="A4" s="70" t="str">
        <f>'[2]ფორმა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97"/>
    </row>
    <row r="5" spans="1:8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194"/>
      <c r="C5" s="194"/>
      <c r="D5" s="194"/>
      <c r="E5" s="194"/>
      <c r="F5" s="194"/>
      <c r="G5" s="194"/>
      <c r="H5" s="97"/>
    </row>
    <row r="6" spans="1:8" x14ac:dyDescent="0.3">
      <c r="A6" s="70"/>
      <c r="B6" s="69"/>
      <c r="C6" s="69"/>
      <c r="D6" s="69"/>
      <c r="E6" s="69"/>
      <c r="F6" s="69"/>
      <c r="G6" s="69"/>
      <c r="H6" s="97"/>
    </row>
    <row r="7" spans="1:8" x14ac:dyDescent="0.3">
      <c r="A7" s="69"/>
      <c r="B7" s="69"/>
      <c r="C7" s="69"/>
      <c r="D7" s="69"/>
      <c r="E7" s="69"/>
      <c r="F7" s="69"/>
      <c r="G7" s="69"/>
      <c r="H7" s="98"/>
    </row>
    <row r="8" spans="1:8" ht="45.75" customHeight="1" x14ac:dyDescent="0.3">
      <c r="A8" s="155" t="s">
        <v>295</v>
      </c>
      <c r="B8" s="155" t="s">
        <v>129</v>
      </c>
      <c r="C8" s="156" t="s">
        <v>335</v>
      </c>
      <c r="D8" s="156" t="s">
        <v>336</v>
      </c>
      <c r="E8" s="156" t="s">
        <v>258</v>
      </c>
      <c r="F8" s="155" t="s">
        <v>300</v>
      </c>
      <c r="G8" s="156" t="s">
        <v>296</v>
      </c>
      <c r="H8" s="98"/>
    </row>
    <row r="9" spans="1:8" x14ac:dyDescent="0.3">
      <c r="A9" s="157" t="s">
        <v>297</v>
      </c>
      <c r="B9" s="158"/>
      <c r="C9" s="159"/>
      <c r="D9" s="160"/>
      <c r="E9" s="160"/>
      <c r="F9" s="160"/>
      <c r="G9" s="161"/>
      <c r="H9" s="98"/>
    </row>
    <row r="10" spans="1:8" ht="15.75" x14ac:dyDescent="0.3">
      <c r="A10" s="158">
        <v>1</v>
      </c>
      <c r="B10" s="143"/>
      <c r="C10" s="162"/>
      <c r="D10" s="163"/>
      <c r="E10" s="163"/>
      <c r="F10" s="163"/>
      <c r="G10" s="164" t="str">
        <f>IF(ISBLANK(B10),"",G9+C10-D10)</f>
        <v/>
      </c>
      <c r="H10" s="98"/>
    </row>
    <row r="11" spans="1:8" ht="15.75" x14ac:dyDescent="0.3">
      <c r="A11" s="158">
        <v>2</v>
      </c>
      <c r="B11" s="143"/>
      <c r="C11" s="162"/>
      <c r="D11" s="163"/>
      <c r="E11" s="163"/>
      <c r="F11" s="163"/>
      <c r="G11" s="164" t="str">
        <f t="shared" ref="G11:G38" si="0">IF(ISBLANK(B11),"",G10+C11-D11)</f>
        <v/>
      </c>
      <c r="H11" s="98"/>
    </row>
    <row r="12" spans="1:8" ht="15.75" x14ac:dyDescent="0.3">
      <c r="A12" s="158">
        <v>3</v>
      </c>
      <c r="B12" s="143"/>
      <c r="C12" s="162"/>
      <c r="D12" s="163"/>
      <c r="E12" s="163"/>
      <c r="F12" s="163"/>
      <c r="G12" s="164" t="str">
        <f t="shared" si="0"/>
        <v/>
      </c>
      <c r="H12" s="98"/>
    </row>
    <row r="13" spans="1:8" ht="15.75" x14ac:dyDescent="0.3">
      <c r="A13" s="158">
        <v>4</v>
      </c>
      <c r="B13" s="143"/>
      <c r="C13" s="162"/>
      <c r="D13" s="163"/>
      <c r="E13" s="163"/>
      <c r="F13" s="163"/>
      <c r="G13" s="164" t="str">
        <f t="shared" si="0"/>
        <v/>
      </c>
      <c r="H13" s="98"/>
    </row>
    <row r="14" spans="1:8" ht="15.75" x14ac:dyDescent="0.3">
      <c r="A14" s="158">
        <v>5</v>
      </c>
      <c r="B14" s="143"/>
      <c r="C14" s="162"/>
      <c r="D14" s="163"/>
      <c r="E14" s="163"/>
      <c r="F14" s="163"/>
      <c r="G14" s="164" t="str">
        <f t="shared" si="0"/>
        <v/>
      </c>
      <c r="H14" s="98"/>
    </row>
    <row r="15" spans="1:8" ht="15.75" x14ac:dyDescent="0.3">
      <c r="A15" s="158">
        <v>6</v>
      </c>
      <c r="B15" s="143"/>
      <c r="C15" s="162"/>
      <c r="D15" s="163"/>
      <c r="E15" s="163"/>
      <c r="F15" s="163"/>
      <c r="G15" s="164" t="str">
        <f t="shared" si="0"/>
        <v/>
      </c>
      <c r="H15" s="98"/>
    </row>
    <row r="16" spans="1:8" ht="15.75" x14ac:dyDescent="0.3">
      <c r="A16" s="158">
        <v>7</v>
      </c>
      <c r="B16" s="143"/>
      <c r="C16" s="162"/>
      <c r="D16" s="163"/>
      <c r="E16" s="163"/>
      <c r="F16" s="163"/>
      <c r="G16" s="164" t="str">
        <f t="shared" si="0"/>
        <v/>
      </c>
      <c r="H16" s="98"/>
    </row>
    <row r="17" spans="1:8" ht="15.75" x14ac:dyDescent="0.3">
      <c r="A17" s="158">
        <v>8</v>
      </c>
      <c r="B17" s="143"/>
      <c r="C17" s="162"/>
      <c r="D17" s="163"/>
      <c r="E17" s="163"/>
      <c r="F17" s="163"/>
      <c r="G17" s="164" t="str">
        <f t="shared" si="0"/>
        <v/>
      </c>
      <c r="H17" s="98"/>
    </row>
    <row r="18" spans="1:8" ht="15.75" x14ac:dyDescent="0.3">
      <c r="A18" s="158">
        <v>9</v>
      </c>
      <c r="B18" s="143"/>
      <c r="C18" s="162"/>
      <c r="D18" s="163"/>
      <c r="E18" s="163"/>
      <c r="F18" s="163"/>
      <c r="G18" s="164" t="str">
        <f t="shared" si="0"/>
        <v/>
      </c>
      <c r="H18" s="98"/>
    </row>
    <row r="19" spans="1:8" ht="15.75" x14ac:dyDescent="0.3">
      <c r="A19" s="158">
        <v>10</v>
      </c>
      <c r="B19" s="143"/>
      <c r="C19" s="162"/>
      <c r="D19" s="163"/>
      <c r="E19" s="163"/>
      <c r="F19" s="163"/>
      <c r="G19" s="164" t="str">
        <f t="shared" si="0"/>
        <v/>
      </c>
      <c r="H19" s="98"/>
    </row>
    <row r="20" spans="1:8" ht="15.75" x14ac:dyDescent="0.3">
      <c r="A20" s="158">
        <v>11</v>
      </c>
      <c r="B20" s="143"/>
      <c r="C20" s="162"/>
      <c r="D20" s="163"/>
      <c r="E20" s="163"/>
      <c r="F20" s="163"/>
      <c r="G20" s="164" t="str">
        <f t="shared" si="0"/>
        <v/>
      </c>
      <c r="H20" s="98"/>
    </row>
    <row r="21" spans="1:8" ht="15.75" x14ac:dyDescent="0.3">
      <c r="A21" s="158">
        <v>12</v>
      </c>
      <c r="B21" s="143"/>
      <c r="C21" s="162"/>
      <c r="D21" s="163"/>
      <c r="E21" s="163"/>
      <c r="F21" s="163"/>
      <c r="G21" s="164" t="str">
        <f t="shared" si="0"/>
        <v/>
      </c>
      <c r="H21" s="98"/>
    </row>
    <row r="22" spans="1:8" ht="15.75" x14ac:dyDescent="0.3">
      <c r="A22" s="158">
        <v>13</v>
      </c>
      <c r="B22" s="143"/>
      <c r="C22" s="162"/>
      <c r="D22" s="163"/>
      <c r="E22" s="163"/>
      <c r="F22" s="163"/>
      <c r="G22" s="164" t="str">
        <f t="shared" si="0"/>
        <v/>
      </c>
      <c r="H22" s="98"/>
    </row>
    <row r="23" spans="1:8" ht="15.75" x14ac:dyDescent="0.3">
      <c r="A23" s="158">
        <v>14</v>
      </c>
      <c r="B23" s="143"/>
      <c r="C23" s="162"/>
      <c r="D23" s="163"/>
      <c r="E23" s="163"/>
      <c r="F23" s="163"/>
      <c r="G23" s="164" t="str">
        <f t="shared" si="0"/>
        <v/>
      </c>
      <c r="H23" s="98"/>
    </row>
    <row r="24" spans="1:8" ht="15.75" x14ac:dyDescent="0.3">
      <c r="A24" s="158">
        <v>15</v>
      </c>
      <c r="B24" s="143"/>
      <c r="C24" s="162"/>
      <c r="D24" s="163"/>
      <c r="E24" s="163"/>
      <c r="F24" s="163"/>
      <c r="G24" s="164" t="str">
        <f t="shared" si="0"/>
        <v/>
      </c>
      <c r="H24" s="98"/>
    </row>
    <row r="25" spans="1:8" ht="15.75" x14ac:dyDescent="0.3">
      <c r="A25" s="158">
        <v>16</v>
      </c>
      <c r="B25" s="143"/>
      <c r="C25" s="162"/>
      <c r="D25" s="163"/>
      <c r="E25" s="163"/>
      <c r="F25" s="163"/>
      <c r="G25" s="164" t="str">
        <f t="shared" si="0"/>
        <v/>
      </c>
      <c r="H25" s="98"/>
    </row>
    <row r="26" spans="1:8" ht="15.75" x14ac:dyDescent="0.3">
      <c r="A26" s="158">
        <v>17</v>
      </c>
      <c r="B26" s="143"/>
      <c r="C26" s="162"/>
      <c r="D26" s="163"/>
      <c r="E26" s="163"/>
      <c r="F26" s="163"/>
      <c r="G26" s="164" t="str">
        <f t="shared" si="0"/>
        <v/>
      </c>
      <c r="H26" s="98"/>
    </row>
    <row r="27" spans="1:8" ht="15.75" x14ac:dyDescent="0.3">
      <c r="A27" s="158">
        <v>18</v>
      </c>
      <c r="B27" s="143"/>
      <c r="C27" s="162"/>
      <c r="D27" s="163"/>
      <c r="E27" s="163"/>
      <c r="F27" s="163"/>
      <c r="G27" s="164" t="str">
        <f t="shared" si="0"/>
        <v/>
      </c>
      <c r="H27" s="98"/>
    </row>
    <row r="28" spans="1:8" ht="15.75" x14ac:dyDescent="0.3">
      <c r="A28" s="158">
        <v>19</v>
      </c>
      <c r="B28" s="143"/>
      <c r="C28" s="162"/>
      <c r="D28" s="163"/>
      <c r="E28" s="163"/>
      <c r="F28" s="163"/>
      <c r="G28" s="164" t="str">
        <f t="shared" si="0"/>
        <v/>
      </c>
      <c r="H28" s="98"/>
    </row>
    <row r="29" spans="1:8" ht="15.75" x14ac:dyDescent="0.3">
      <c r="A29" s="158">
        <v>20</v>
      </c>
      <c r="B29" s="143"/>
      <c r="C29" s="162"/>
      <c r="D29" s="163"/>
      <c r="E29" s="163"/>
      <c r="F29" s="163"/>
      <c r="G29" s="164" t="str">
        <f t="shared" si="0"/>
        <v/>
      </c>
      <c r="H29" s="98"/>
    </row>
    <row r="30" spans="1:8" ht="15.75" x14ac:dyDescent="0.3">
      <c r="A30" s="158">
        <v>21</v>
      </c>
      <c r="B30" s="143"/>
      <c r="C30" s="165"/>
      <c r="D30" s="166"/>
      <c r="E30" s="166"/>
      <c r="F30" s="166"/>
      <c r="G30" s="164" t="str">
        <f t="shared" si="0"/>
        <v/>
      </c>
      <c r="H30" s="98"/>
    </row>
    <row r="31" spans="1:8" ht="15.75" x14ac:dyDescent="0.3">
      <c r="A31" s="158">
        <v>22</v>
      </c>
      <c r="B31" s="143"/>
      <c r="C31" s="165"/>
      <c r="D31" s="166"/>
      <c r="E31" s="166"/>
      <c r="F31" s="166"/>
      <c r="G31" s="164" t="str">
        <f t="shared" si="0"/>
        <v/>
      </c>
      <c r="H31" s="98"/>
    </row>
    <row r="32" spans="1:8" ht="15.75" x14ac:dyDescent="0.3">
      <c r="A32" s="158">
        <v>23</v>
      </c>
      <c r="B32" s="143"/>
      <c r="C32" s="165"/>
      <c r="D32" s="166"/>
      <c r="E32" s="166"/>
      <c r="F32" s="166"/>
      <c r="G32" s="164" t="str">
        <f t="shared" si="0"/>
        <v/>
      </c>
      <c r="H32" s="98"/>
    </row>
    <row r="33" spans="1:10" ht="15.75" x14ac:dyDescent="0.3">
      <c r="A33" s="158">
        <v>24</v>
      </c>
      <c r="B33" s="143"/>
      <c r="C33" s="165"/>
      <c r="D33" s="166"/>
      <c r="E33" s="166"/>
      <c r="F33" s="166"/>
      <c r="G33" s="164" t="str">
        <f t="shared" si="0"/>
        <v/>
      </c>
      <c r="H33" s="98"/>
    </row>
    <row r="34" spans="1:10" ht="15.75" x14ac:dyDescent="0.3">
      <c r="A34" s="158">
        <v>25</v>
      </c>
      <c r="B34" s="143"/>
      <c r="C34" s="165"/>
      <c r="D34" s="166"/>
      <c r="E34" s="166"/>
      <c r="F34" s="166"/>
      <c r="G34" s="164" t="str">
        <f t="shared" si="0"/>
        <v/>
      </c>
      <c r="H34" s="98"/>
    </row>
    <row r="35" spans="1:10" ht="15.75" x14ac:dyDescent="0.3">
      <c r="A35" s="158">
        <v>26</v>
      </c>
      <c r="B35" s="143"/>
      <c r="C35" s="165"/>
      <c r="D35" s="166"/>
      <c r="E35" s="166"/>
      <c r="F35" s="166"/>
      <c r="G35" s="164" t="str">
        <f t="shared" si="0"/>
        <v/>
      </c>
      <c r="H35" s="98"/>
    </row>
    <row r="36" spans="1:10" ht="15.75" x14ac:dyDescent="0.3">
      <c r="A36" s="158">
        <v>27</v>
      </c>
      <c r="B36" s="143"/>
      <c r="C36" s="165"/>
      <c r="D36" s="166"/>
      <c r="E36" s="166"/>
      <c r="F36" s="166"/>
      <c r="G36" s="164" t="str">
        <f t="shared" si="0"/>
        <v/>
      </c>
      <c r="H36" s="98"/>
    </row>
    <row r="37" spans="1:10" ht="15.75" x14ac:dyDescent="0.3">
      <c r="A37" s="158">
        <v>28</v>
      </c>
      <c r="B37" s="143"/>
      <c r="C37" s="165"/>
      <c r="D37" s="166"/>
      <c r="E37" s="166"/>
      <c r="F37" s="166"/>
      <c r="G37" s="164" t="str">
        <f t="shared" si="0"/>
        <v/>
      </c>
      <c r="H37" s="98"/>
    </row>
    <row r="38" spans="1:10" ht="15.75" x14ac:dyDescent="0.3">
      <c r="A38" s="158">
        <v>29</v>
      </c>
      <c r="B38" s="143"/>
      <c r="C38" s="165"/>
      <c r="D38" s="166"/>
      <c r="E38" s="166"/>
      <c r="F38" s="166"/>
      <c r="G38" s="164" t="str">
        <f t="shared" si="0"/>
        <v/>
      </c>
      <c r="H38" s="98"/>
    </row>
    <row r="39" spans="1:10" ht="15.75" x14ac:dyDescent="0.3">
      <c r="A39" s="158" t="s">
        <v>261</v>
      </c>
      <c r="B39" s="143"/>
      <c r="C39" s="165"/>
      <c r="D39" s="166"/>
      <c r="E39" s="166"/>
      <c r="F39" s="166"/>
      <c r="G39" s="164" t="str">
        <f>IF(ISBLANK(B39),"",#REF!+C39-D39)</f>
        <v/>
      </c>
      <c r="H39" s="98"/>
    </row>
    <row r="40" spans="1:10" x14ac:dyDescent="0.3">
      <c r="A40" s="167" t="s">
        <v>298</v>
      </c>
      <c r="B40" s="168"/>
      <c r="C40" s="169"/>
      <c r="D40" s="170"/>
      <c r="E40" s="170"/>
      <c r="F40" s="171"/>
      <c r="G40" s="172" t="str">
        <f>G39</f>
        <v/>
      </c>
      <c r="H40" s="98"/>
    </row>
    <row r="44" spans="1:10" x14ac:dyDescent="0.3">
      <c r="B44" s="175" t="s">
        <v>96</v>
      </c>
      <c r="F44" s="176"/>
    </row>
    <row r="45" spans="1:10" x14ac:dyDescent="0.3">
      <c r="F45" s="174"/>
      <c r="G45" s="174"/>
      <c r="H45" s="174"/>
      <c r="I45" s="174"/>
      <c r="J45" s="174"/>
    </row>
    <row r="46" spans="1:10" x14ac:dyDescent="0.3">
      <c r="C46" s="177"/>
      <c r="F46" s="177"/>
      <c r="G46" s="178"/>
      <c r="H46" s="174"/>
      <c r="I46" s="174"/>
      <c r="J46" s="174"/>
    </row>
    <row r="47" spans="1:10" x14ac:dyDescent="0.3">
      <c r="A47" s="174"/>
      <c r="C47" s="179" t="s">
        <v>251</v>
      </c>
      <c r="F47" s="180" t="s">
        <v>256</v>
      </c>
      <c r="G47" s="178"/>
      <c r="H47" s="174"/>
      <c r="I47" s="174"/>
      <c r="J47" s="174"/>
    </row>
    <row r="48" spans="1:10" x14ac:dyDescent="0.3">
      <c r="A48" s="174"/>
      <c r="C48" s="181" t="s">
        <v>127</v>
      </c>
      <c r="F48" s="173" t="s">
        <v>252</v>
      </c>
      <c r="G48" s="174"/>
      <c r="H48" s="174"/>
      <c r="I48" s="174"/>
      <c r="J48" s="174"/>
    </row>
    <row r="49" spans="2:2" s="174" customFormat="1" x14ac:dyDescent="0.3">
      <c r="B49" s="173"/>
    </row>
    <row r="50" spans="2:2" s="174" customFormat="1" ht="12.75" x14ac:dyDescent="0.2"/>
    <row r="51" spans="2:2" s="174" customFormat="1" ht="12.75" x14ac:dyDescent="0.2"/>
    <row r="52" spans="2:2" s="174" customFormat="1" ht="12.75" x14ac:dyDescent="0.2"/>
    <row r="53" spans="2:2" s="174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D60" sqref="D60"/>
    </sheetView>
  </sheetViews>
  <sheetFormatPr defaultRowHeight="15" x14ac:dyDescent="0.3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x14ac:dyDescent="0.2">
      <c r="A1" s="128" t="s">
        <v>287</v>
      </c>
      <c r="B1" s="129"/>
      <c r="C1" s="129"/>
      <c r="D1" s="129"/>
      <c r="E1" s="129"/>
      <c r="F1" s="71"/>
      <c r="G1" s="71"/>
      <c r="H1" s="71"/>
      <c r="I1" s="482" t="s">
        <v>97</v>
      </c>
      <c r="J1" s="482"/>
      <c r="K1" s="135"/>
    </row>
    <row r="2" spans="1:12" s="23" customFormat="1" x14ac:dyDescent="0.3">
      <c r="A2" s="98" t="s">
        <v>128</v>
      </c>
      <c r="B2" s="129"/>
      <c r="C2" s="129"/>
      <c r="D2" s="129"/>
      <c r="E2" s="129"/>
      <c r="F2" s="130"/>
      <c r="G2" s="131"/>
      <c r="H2" s="131"/>
      <c r="I2" s="464" t="str">
        <f>'ფორმა N1'!K2</f>
        <v>13.10.2020 - 31.10.2020</v>
      </c>
      <c r="J2" s="465"/>
      <c r="K2" s="135"/>
    </row>
    <row r="3" spans="1:12" s="23" customFormat="1" x14ac:dyDescent="0.2">
      <c r="A3" s="129"/>
      <c r="B3" s="129"/>
      <c r="C3" s="129"/>
      <c r="D3" s="129"/>
      <c r="E3" s="129"/>
      <c r="F3" s="130"/>
      <c r="G3" s="131"/>
      <c r="H3" s="131"/>
      <c r="I3" s="132"/>
      <c r="J3" s="68"/>
      <c r="K3" s="135"/>
    </row>
    <row r="4" spans="1:12" s="2" customFormat="1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69"/>
      <c r="E4" s="69"/>
      <c r="F4" s="70"/>
      <c r="G4" s="70"/>
      <c r="H4" s="70"/>
      <c r="I4" s="117"/>
      <c r="J4" s="69"/>
      <c r="K4" s="98"/>
      <c r="L4" s="23"/>
    </row>
    <row r="5" spans="1:12" s="2" customFormat="1" x14ac:dyDescent="0.3">
      <c r="A5" s="110" t="str">
        <f>'ფორმა N1'!A5</f>
        <v>მოქალაქეთა პოლიტიკური გაერთიანება „ლელო საქართველოსთვის“</v>
      </c>
      <c r="B5" s="111"/>
      <c r="C5" s="111"/>
      <c r="D5" s="111"/>
      <c r="E5" s="111"/>
      <c r="F5" s="53"/>
      <c r="G5" s="53"/>
      <c r="H5" s="53"/>
      <c r="I5" s="123"/>
      <c r="J5" s="53"/>
      <c r="K5" s="98"/>
    </row>
    <row r="6" spans="1:12" s="23" customFormat="1" ht="13.5" x14ac:dyDescent="0.2">
      <c r="A6" s="133"/>
      <c r="B6" s="134"/>
      <c r="C6" s="134"/>
      <c r="D6" s="129"/>
      <c r="E6" s="129"/>
      <c r="F6" s="129"/>
      <c r="G6" s="129"/>
      <c r="H6" s="129"/>
      <c r="I6" s="129"/>
      <c r="J6" s="129"/>
      <c r="K6" s="135"/>
    </row>
    <row r="7" spans="1:12" ht="45" x14ac:dyDescent="0.3">
      <c r="A7" s="124"/>
      <c r="B7" s="481" t="s">
        <v>208</v>
      </c>
      <c r="C7" s="481"/>
      <c r="D7" s="481" t="s">
        <v>275</v>
      </c>
      <c r="E7" s="481"/>
      <c r="F7" s="481" t="s">
        <v>276</v>
      </c>
      <c r="G7" s="481"/>
      <c r="H7" s="142" t="s">
        <v>262</v>
      </c>
      <c r="I7" s="481" t="s">
        <v>211</v>
      </c>
      <c r="J7" s="481"/>
      <c r="K7" s="136"/>
    </row>
    <row r="8" spans="1:12" x14ac:dyDescent="0.3">
      <c r="A8" s="125" t="s">
        <v>103</v>
      </c>
      <c r="B8" s="126" t="s">
        <v>210</v>
      </c>
      <c r="C8" s="127" t="s">
        <v>209</v>
      </c>
      <c r="D8" s="126" t="s">
        <v>210</v>
      </c>
      <c r="E8" s="127" t="s">
        <v>209</v>
      </c>
      <c r="F8" s="126" t="s">
        <v>210</v>
      </c>
      <c r="G8" s="127" t="s">
        <v>209</v>
      </c>
      <c r="H8" s="127" t="s">
        <v>209</v>
      </c>
      <c r="I8" s="126" t="s">
        <v>210</v>
      </c>
      <c r="J8" s="127" t="s">
        <v>209</v>
      </c>
      <c r="K8" s="136"/>
    </row>
    <row r="9" spans="1:12" x14ac:dyDescent="0.3">
      <c r="A9" s="54" t="s">
        <v>104</v>
      </c>
      <c r="B9" s="75">
        <f>SUM(B10,B14,B17)</f>
        <v>167</v>
      </c>
      <c r="C9" s="75">
        <f>SUM(C10,C14,C17)</f>
        <v>121553.57</v>
      </c>
      <c r="D9" s="75">
        <f t="shared" ref="D9:J9" si="0">SUM(D10,D14,D17)</f>
        <v>0</v>
      </c>
      <c r="E9" s="75">
        <f>SUM(E10,E14,E17)</f>
        <v>0</v>
      </c>
      <c r="F9" s="75">
        <f t="shared" si="0"/>
        <v>0</v>
      </c>
      <c r="G9" s="75">
        <f>SUM(G10,G14,G17)</f>
        <v>0</v>
      </c>
      <c r="H9" s="75">
        <f>SUM(H10,H14,H17)</f>
        <v>0</v>
      </c>
      <c r="I9" s="75">
        <f>SUM(I10,I14,I17)</f>
        <v>167</v>
      </c>
      <c r="J9" s="75">
        <f t="shared" si="0"/>
        <v>119596.9</v>
      </c>
      <c r="K9" s="136"/>
    </row>
    <row r="10" spans="1:12" x14ac:dyDescent="0.3">
      <c r="A10" s="55" t="s">
        <v>105</v>
      </c>
      <c r="B10" s="124">
        <f>SUM(B11:B13)</f>
        <v>0</v>
      </c>
      <c r="C10" s="124">
        <f>SUM(C11:C13)</f>
        <v>0</v>
      </c>
      <c r="D10" s="124">
        <f t="shared" ref="D10:J10" si="1">SUM(D11:D13)</f>
        <v>0</v>
      </c>
      <c r="E10" s="124">
        <f>SUM(E11:E13)</f>
        <v>0</v>
      </c>
      <c r="F10" s="124">
        <f t="shared" si="1"/>
        <v>0</v>
      </c>
      <c r="G10" s="124">
        <f>SUM(G11:G13)</f>
        <v>0</v>
      </c>
      <c r="H10" s="124">
        <f>SUM(H11:H13)</f>
        <v>0</v>
      </c>
      <c r="I10" s="124">
        <f>SUM(I11:I13)</f>
        <v>0</v>
      </c>
      <c r="J10" s="124">
        <f t="shared" si="1"/>
        <v>0</v>
      </c>
      <c r="K10" s="136"/>
    </row>
    <row r="11" spans="1:12" x14ac:dyDescent="0.3">
      <c r="A11" s="55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36"/>
    </row>
    <row r="12" spans="1:12" x14ac:dyDescent="0.3">
      <c r="A12" s="55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36"/>
    </row>
    <row r="13" spans="1:12" x14ac:dyDescent="0.3">
      <c r="A13" s="55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36"/>
    </row>
    <row r="14" spans="1:12" x14ac:dyDescent="0.3">
      <c r="A14" s="55" t="s">
        <v>109</v>
      </c>
      <c r="B14" s="124">
        <f>SUM(B15:B16)</f>
        <v>167</v>
      </c>
      <c r="C14" s="124">
        <f>SUM(C15:C16)</f>
        <v>121553.57</v>
      </c>
      <c r="D14" s="124">
        <f t="shared" ref="D14:J14" si="2">SUM(D15:D16)</f>
        <v>0</v>
      </c>
      <c r="E14" s="124">
        <f>SUM(E15:E16)</f>
        <v>0</v>
      </c>
      <c r="F14" s="124">
        <f t="shared" si="2"/>
        <v>0</v>
      </c>
      <c r="G14" s="124">
        <f>SUM(G15:G16)</f>
        <v>0</v>
      </c>
      <c r="H14" s="124">
        <f>SUM(H15:H16)</f>
        <v>0</v>
      </c>
      <c r="I14" s="124">
        <f>SUM(I15:I16)</f>
        <v>167</v>
      </c>
      <c r="J14" s="124">
        <f t="shared" si="2"/>
        <v>119596.9</v>
      </c>
      <c r="K14" s="136"/>
    </row>
    <row r="15" spans="1:12" x14ac:dyDescent="0.3">
      <c r="A15" s="55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36"/>
    </row>
    <row r="16" spans="1:12" x14ac:dyDescent="0.3">
      <c r="A16" s="55" t="s">
        <v>111</v>
      </c>
      <c r="B16" s="26">
        <v>167</v>
      </c>
      <c r="C16" s="26">
        <v>121553.57</v>
      </c>
      <c r="D16" s="26"/>
      <c r="E16" s="26"/>
      <c r="F16" s="26"/>
      <c r="G16" s="26"/>
      <c r="H16" s="26"/>
      <c r="I16" s="26">
        <v>167</v>
      </c>
      <c r="J16" s="26">
        <v>119596.9</v>
      </c>
      <c r="K16" s="136"/>
    </row>
    <row r="17" spans="1:11" x14ac:dyDescent="0.3">
      <c r="A17" s="55" t="s">
        <v>112</v>
      </c>
      <c r="B17" s="124">
        <f>SUM(B18:B19,B22,B23)</f>
        <v>0</v>
      </c>
      <c r="C17" s="124">
        <f>SUM(C18:C19,C22,C23)</f>
        <v>0</v>
      </c>
      <c r="D17" s="124">
        <f t="shared" ref="D17:J17" si="3">SUM(D18:D19,D22,D23)</f>
        <v>0</v>
      </c>
      <c r="E17" s="124">
        <f>SUM(E18:E19,E22,E23)</f>
        <v>0</v>
      </c>
      <c r="F17" s="124">
        <f t="shared" si="3"/>
        <v>0</v>
      </c>
      <c r="G17" s="124">
        <f>SUM(G18:G19,G22,G23)</f>
        <v>0</v>
      </c>
      <c r="H17" s="124">
        <f>SUM(H18:H19,H22,H23)</f>
        <v>0</v>
      </c>
      <c r="I17" s="124">
        <f>SUM(I18:I19,I22,I23)</f>
        <v>0</v>
      </c>
      <c r="J17" s="124">
        <f t="shared" si="3"/>
        <v>0</v>
      </c>
      <c r="K17" s="136"/>
    </row>
    <row r="18" spans="1:11" x14ac:dyDescent="0.3">
      <c r="A18" s="55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36"/>
    </row>
    <row r="19" spans="1:11" x14ac:dyDescent="0.3">
      <c r="A19" s="55" t="s">
        <v>114</v>
      </c>
      <c r="B19" s="124">
        <f>SUM(B20:B21)</f>
        <v>0</v>
      </c>
      <c r="C19" s="124">
        <f>SUM(C20:C21)</f>
        <v>0</v>
      </c>
      <c r="D19" s="124">
        <f t="shared" ref="D19:J19" si="4">SUM(D20:D21)</f>
        <v>0</v>
      </c>
      <c r="E19" s="124">
        <f>SUM(E20:E21)</f>
        <v>0</v>
      </c>
      <c r="F19" s="124">
        <f t="shared" si="4"/>
        <v>0</v>
      </c>
      <c r="G19" s="124">
        <f>SUM(G20:G21)</f>
        <v>0</v>
      </c>
      <c r="H19" s="124">
        <f>SUM(H20:H21)</f>
        <v>0</v>
      </c>
      <c r="I19" s="124">
        <f>SUM(I20:I21)</f>
        <v>0</v>
      </c>
      <c r="J19" s="124">
        <f t="shared" si="4"/>
        <v>0</v>
      </c>
      <c r="K19" s="136"/>
    </row>
    <row r="20" spans="1:11" x14ac:dyDescent="0.3">
      <c r="A20" s="55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36"/>
    </row>
    <row r="21" spans="1:11" x14ac:dyDescent="0.3">
      <c r="A21" s="55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36"/>
    </row>
    <row r="22" spans="1:11" x14ac:dyDescent="0.3">
      <c r="A22" s="55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36"/>
    </row>
    <row r="23" spans="1:11" x14ac:dyDescent="0.3">
      <c r="A23" s="55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36"/>
    </row>
    <row r="24" spans="1:11" x14ac:dyDescent="0.3">
      <c r="A24" s="54" t="s">
        <v>119</v>
      </c>
      <c r="B24" s="75">
        <f>SUM(B25:B31)</f>
        <v>0</v>
      </c>
      <c r="C24" s="75">
        <f t="shared" ref="C24:J24" si="5">SUM(C25:C31)</f>
        <v>0</v>
      </c>
      <c r="D24" s="75">
        <f t="shared" si="5"/>
        <v>0</v>
      </c>
      <c r="E24" s="75">
        <f t="shared" si="5"/>
        <v>0</v>
      </c>
      <c r="F24" s="75">
        <f t="shared" si="5"/>
        <v>0</v>
      </c>
      <c r="G24" s="75">
        <f t="shared" si="5"/>
        <v>0</v>
      </c>
      <c r="H24" s="75">
        <f t="shared" si="5"/>
        <v>0</v>
      </c>
      <c r="I24" s="75">
        <f t="shared" si="5"/>
        <v>0</v>
      </c>
      <c r="J24" s="75">
        <f t="shared" si="5"/>
        <v>0</v>
      </c>
      <c r="K24" s="136"/>
    </row>
    <row r="25" spans="1:11" x14ac:dyDescent="0.3">
      <c r="A25" s="55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36"/>
    </row>
    <row r="26" spans="1:11" x14ac:dyDescent="0.3">
      <c r="A26" s="55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36"/>
    </row>
    <row r="27" spans="1:11" x14ac:dyDescent="0.3">
      <c r="A27" s="55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36"/>
    </row>
    <row r="28" spans="1:11" x14ac:dyDescent="0.3">
      <c r="A28" s="55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36"/>
    </row>
    <row r="29" spans="1:11" x14ac:dyDescent="0.3">
      <c r="A29" s="55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36"/>
    </row>
    <row r="30" spans="1:11" x14ac:dyDescent="0.3">
      <c r="A30" s="55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36"/>
    </row>
    <row r="31" spans="1:11" x14ac:dyDescent="0.3">
      <c r="A31" s="55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36"/>
    </row>
    <row r="32" spans="1:11" x14ac:dyDescent="0.3">
      <c r="A32" s="54" t="s">
        <v>120</v>
      </c>
      <c r="B32" s="75">
        <f>SUM(B33:B35)</f>
        <v>0</v>
      </c>
      <c r="C32" s="75">
        <f>SUM(C33:C35)</f>
        <v>0</v>
      </c>
      <c r="D32" s="75">
        <f t="shared" ref="D32:J32" si="6">SUM(D33:D35)</f>
        <v>0</v>
      </c>
      <c r="E32" s="75">
        <f>SUM(E33:E35)</f>
        <v>0</v>
      </c>
      <c r="F32" s="75">
        <f t="shared" si="6"/>
        <v>0</v>
      </c>
      <c r="G32" s="75">
        <f>SUM(G33:G35)</f>
        <v>0</v>
      </c>
      <c r="H32" s="75">
        <f>SUM(H33:H35)</f>
        <v>0</v>
      </c>
      <c r="I32" s="75">
        <f>SUM(I33:I35)</f>
        <v>0</v>
      </c>
      <c r="J32" s="75">
        <f t="shared" si="6"/>
        <v>0</v>
      </c>
      <c r="K32" s="136"/>
    </row>
    <row r="33" spans="1:11" x14ac:dyDescent="0.3">
      <c r="A33" s="55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36"/>
    </row>
    <row r="34" spans="1:11" x14ac:dyDescent="0.3">
      <c r="A34" s="55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36"/>
    </row>
    <row r="35" spans="1:11" x14ac:dyDescent="0.3">
      <c r="A35" s="55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36"/>
    </row>
    <row r="36" spans="1:11" x14ac:dyDescent="0.3">
      <c r="A36" s="54" t="s">
        <v>121</v>
      </c>
      <c r="B36" s="75">
        <f t="shared" ref="B36:J36" si="7">SUM(B37:B39,B42)</f>
        <v>0</v>
      </c>
      <c r="C36" s="75">
        <f t="shared" si="7"/>
        <v>0</v>
      </c>
      <c r="D36" s="75">
        <f t="shared" si="7"/>
        <v>0</v>
      </c>
      <c r="E36" s="75">
        <f t="shared" si="7"/>
        <v>0</v>
      </c>
      <c r="F36" s="75">
        <f t="shared" si="7"/>
        <v>0</v>
      </c>
      <c r="G36" s="75">
        <f t="shared" si="7"/>
        <v>0</v>
      </c>
      <c r="H36" s="75">
        <f t="shared" si="7"/>
        <v>0</v>
      </c>
      <c r="I36" s="75">
        <f t="shared" si="7"/>
        <v>0</v>
      </c>
      <c r="J36" s="75">
        <f t="shared" si="7"/>
        <v>0</v>
      </c>
      <c r="K36" s="136"/>
    </row>
    <row r="37" spans="1:11" x14ac:dyDescent="0.3">
      <c r="A37" s="55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36"/>
    </row>
    <row r="38" spans="1:11" x14ac:dyDescent="0.3">
      <c r="A38" s="55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36"/>
    </row>
    <row r="39" spans="1:11" x14ac:dyDescent="0.3">
      <c r="A39" s="55" t="s">
        <v>124</v>
      </c>
      <c r="B39" s="124">
        <f t="shared" ref="B39:J39" si="8">SUM(B40:B41)</f>
        <v>0</v>
      </c>
      <c r="C39" s="124">
        <f t="shared" si="8"/>
        <v>0</v>
      </c>
      <c r="D39" s="124">
        <f t="shared" si="8"/>
        <v>0</v>
      </c>
      <c r="E39" s="124">
        <f t="shared" si="8"/>
        <v>0</v>
      </c>
      <c r="F39" s="124">
        <f t="shared" si="8"/>
        <v>0</v>
      </c>
      <c r="G39" s="124">
        <f t="shared" si="8"/>
        <v>0</v>
      </c>
      <c r="H39" s="124">
        <f t="shared" si="8"/>
        <v>0</v>
      </c>
      <c r="I39" s="124">
        <f t="shared" si="8"/>
        <v>0</v>
      </c>
      <c r="J39" s="124">
        <f t="shared" si="8"/>
        <v>0</v>
      </c>
      <c r="K39" s="136"/>
    </row>
    <row r="40" spans="1:11" ht="30" x14ac:dyDescent="0.3">
      <c r="A40" s="55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36"/>
    </row>
    <row r="41" spans="1:11" x14ac:dyDescent="0.3">
      <c r="A41" s="55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36"/>
    </row>
    <row r="42" spans="1:11" x14ac:dyDescent="0.3">
      <c r="A42" s="55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36"/>
    </row>
    <row r="43" spans="1:1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2.75" x14ac:dyDescent="0.2"/>
    <row r="45" spans="1:11" s="23" customFormat="1" x14ac:dyDescent="0.3">
      <c r="A45" s="25"/>
    </row>
    <row r="46" spans="1:11" s="2" customFormat="1" x14ac:dyDescent="0.3">
      <c r="A46" s="64" t="s">
        <v>96</v>
      </c>
      <c r="D46" s="5"/>
    </row>
    <row r="47" spans="1:11" s="2" customFormat="1" x14ac:dyDescent="0.3">
      <c r="D47"/>
      <c r="E47"/>
      <c r="F47"/>
      <c r="G47"/>
      <c r="I47"/>
    </row>
    <row r="48" spans="1:11" s="2" customFormat="1" x14ac:dyDescent="0.3">
      <c r="B48" s="63"/>
      <c r="C48" s="63"/>
      <c r="F48" s="63"/>
      <c r="G48" s="66"/>
      <c r="H48" s="63"/>
      <c r="I48"/>
      <c r="J48"/>
    </row>
    <row r="49" spans="1:10" s="2" customFormat="1" x14ac:dyDescent="0.3">
      <c r="B49" s="62" t="s">
        <v>251</v>
      </c>
      <c r="F49" s="12" t="s">
        <v>256</v>
      </c>
      <c r="G49" s="65"/>
      <c r="I49"/>
      <c r="J49"/>
    </row>
    <row r="50" spans="1:10" s="2" customFormat="1" x14ac:dyDescent="0.3">
      <c r="B50" s="59" t="s">
        <v>127</v>
      </c>
      <c r="F50" s="2" t="s">
        <v>252</v>
      </c>
      <c r="G50"/>
      <c r="I50"/>
      <c r="J50"/>
    </row>
    <row r="51" spans="1:10" customFormat="1" x14ac:dyDescent="0.3">
      <c r="A51" s="2"/>
      <c r="B51" s="25"/>
      <c r="H51" s="25"/>
    </row>
    <row r="52" spans="1:10" s="2" customFormat="1" x14ac:dyDescent="0.3">
      <c r="A52" s="11"/>
      <c r="B52" s="11"/>
      <c r="C52" s="11"/>
    </row>
    <row r="53" spans="1:10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view="pageBreakPreview" topLeftCell="A85" zoomScale="80" zoomScaleNormal="80" zoomScaleSheetLayoutView="80" workbookViewId="0">
      <selection activeCell="D60" sqref="D60"/>
    </sheetView>
  </sheetViews>
  <sheetFormatPr defaultRowHeight="12.75" x14ac:dyDescent="0.2"/>
  <cols>
    <col min="1" max="1" width="6" style="189" customWidth="1"/>
    <col min="2" max="2" width="21.140625" style="189" customWidth="1"/>
    <col min="3" max="3" width="25.140625" style="189" bestFit="1" customWidth="1"/>
    <col min="4" max="4" width="18.42578125" style="189" customWidth="1"/>
    <col min="5" max="5" width="19.5703125" style="189" customWidth="1"/>
    <col min="6" max="6" width="22" style="189" customWidth="1"/>
    <col min="7" max="7" width="25.28515625" style="189" customWidth="1"/>
    <col min="8" max="8" width="18.28515625" style="189" customWidth="1"/>
    <col min="9" max="9" width="17.140625" style="189" customWidth="1"/>
    <col min="10" max="16384" width="9.140625" style="189"/>
  </cols>
  <sheetData>
    <row r="1" spans="1:9" ht="15" x14ac:dyDescent="0.2">
      <c r="A1" s="182" t="s">
        <v>459</v>
      </c>
      <c r="B1" s="182"/>
      <c r="C1" s="183"/>
      <c r="D1" s="183"/>
      <c r="E1" s="183"/>
      <c r="F1" s="183"/>
      <c r="G1" s="183"/>
      <c r="H1" s="183"/>
      <c r="I1" s="346" t="s">
        <v>97</v>
      </c>
    </row>
    <row r="2" spans="1:9" ht="15" x14ac:dyDescent="0.3">
      <c r="A2" s="139" t="s">
        <v>128</v>
      </c>
      <c r="B2" s="139"/>
      <c r="C2" s="183"/>
      <c r="D2" s="183"/>
      <c r="E2" s="183"/>
      <c r="F2" s="183"/>
      <c r="G2" s="183"/>
      <c r="H2" s="183"/>
      <c r="I2" s="343" t="str">
        <f>'ფორმა N1'!K2</f>
        <v>13.10.2020 - 31.10.2020</v>
      </c>
    </row>
    <row r="3" spans="1:9" ht="15" x14ac:dyDescent="0.2">
      <c r="A3" s="183"/>
      <c r="B3" s="183"/>
      <c r="C3" s="183"/>
      <c r="D3" s="183"/>
      <c r="E3" s="183"/>
      <c r="F3" s="183"/>
      <c r="G3" s="183"/>
      <c r="H3" s="183"/>
      <c r="I3" s="132"/>
    </row>
    <row r="4" spans="1:9" ht="15" x14ac:dyDescent="0.3">
      <c r="A4" s="107" t="s">
        <v>257</v>
      </c>
      <c r="B4" s="107"/>
      <c r="C4" s="107"/>
      <c r="D4" s="107"/>
      <c r="E4" s="354"/>
      <c r="F4" s="184"/>
      <c r="G4" s="183"/>
      <c r="H4" s="183"/>
      <c r="I4" s="184"/>
    </row>
    <row r="5" spans="1:9" s="359" customFormat="1" ht="15" x14ac:dyDescent="0.3">
      <c r="A5" s="355" t="str">
        <f>'ფორმა N1'!A5</f>
        <v>მოქალაქეთა პოლიტიკური გაერთიანება „ლელო საქართველოსთვის“</v>
      </c>
      <c r="B5" s="355"/>
      <c r="C5" s="356"/>
      <c r="D5" s="356"/>
      <c r="E5" s="356"/>
      <c r="F5" s="357"/>
      <c r="G5" s="358"/>
      <c r="H5" s="358"/>
      <c r="I5" s="357"/>
    </row>
    <row r="6" spans="1:9" ht="13.5" x14ac:dyDescent="0.2">
      <c r="A6" s="133"/>
      <c r="B6" s="133"/>
      <c r="C6" s="360"/>
      <c r="D6" s="360"/>
      <c r="E6" s="360"/>
      <c r="F6" s="183"/>
      <c r="G6" s="183"/>
      <c r="H6" s="183"/>
      <c r="I6" s="183"/>
    </row>
    <row r="7" spans="1:9" ht="60" x14ac:dyDescent="0.2">
      <c r="A7" s="361" t="s">
        <v>64</v>
      </c>
      <c r="B7" s="361" t="s">
        <v>450</v>
      </c>
      <c r="C7" s="362" t="s">
        <v>451</v>
      </c>
      <c r="D7" s="362" t="s">
        <v>452</v>
      </c>
      <c r="E7" s="362" t="s">
        <v>453</v>
      </c>
      <c r="F7" s="362" t="s">
        <v>346</v>
      </c>
      <c r="G7" s="362" t="s">
        <v>454</v>
      </c>
      <c r="H7" s="362" t="s">
        <v>455</v>
      </c>
      <c r="I7" s="362" t="s">
        <v>456</v>
      </c>
    </row>
    <row r="8" spans="1:9" ht="15" x14ac:dyDescent="0.2">
      <c r="A8" s="361">
        <v>1</v>
      </c>
      <c r="B8" s="361">
        <v>2</v>
      </c>
      <c r="C8" s="361">
        <v>3</v>
      </c>
      <c r="D8" s="362">
        <v>4</v>
      </c>
      <c r="E8" s="361">
        <v>5</v>
      </c>
      <c r="F8" s="362">
        <v>6</v>
      </c>
      <c r="G8" s="361">
        <v>7</v>
      </c>
      <c r="H8" s="362">
        <v>8</v>
      </c>
      <c r="I8" s="362">
        <v>9</v>
      </c>
    </row>
    <row r="9" spans="1:9" ht="45" x14ac:dyDescent="0.2">
      <c r="A9" s="363">
        <v>1</v>
      </c>
      <c r="B9" s="363" t="s">
        <v>484</v>
      </c>
      <c r="C9" s="364" t="s">
        <v>485</v>
      </c>
      <c r="D9" s="364" t="s">
        <v>486</v>
      </c>
      <c r="E9" s="364" t="s">
        <v>487</v>
      </c>
      <c r="F9" s="364" t="s">
        <v>488</v>
      </c>
      <c r="G9" s="364">
        <v>27358.5</v>
      </c>
      <c r="H9" s="364">
        <v>205129653</v>
      </c>
      <c r="I9" s="364" t="s">
        <v>489</v>
      </c>
    </row>
    <row r="10" spans="1:9" ht="75" x14ac:dyDescent="0.2">
      <c r="A10" s="363">
        <v>2</v>
      </c>
      <c r="B10" s="363" t="s">
        <v>484</v>
      </c>
      <c r="C10" s="364" t="s">
        <v>490</v>
      </c>
      <c r="D10" s="364" t="s">
        <v>491</v>
      </c>
      <c r="E10" s="364" t="s">
        <v>492</v>
      </c>
      <c r="F10" s="364" t="s">
        <v>493</v>
      </c>
      <c r="G10" s="364">
        <v>2287.5</v>
      </c>
      <c r="H10" s="364">
        <v>205129653</v>
      </c>
      <c r="I10" s="364" t="s">
        <v>489</v>
      </c>
    </row>
    <row r="11" spans="1:9" ht="45" x14ac:dyDescent="0.2">
      <c r="A11" s="363">
        <v>3</v>
      </c>
      <c r="B11" s="363" t="s">
        <v>484</v>
      </c>
      <c r="C11" s="364" t="s">
        <v>485</v>
      </c>
      <c r="D11" s="364" t="s">
        <v>486</v>
      </c>
      <c r="E11" s="364" t="s">
        <v>494</v>
      </c>
      <c r="F11" s="364" t="s">
        <v>495</v>
      </c>
      <c r="G11" s="364">
        <v>2000</v>
      </c>
      <c r="H11" s="364">
        <v>205129653</v>
      </c>
      <c r="I11" s="364" t="s">
        <v>489</v>
      </c>
    </row>
    <row r="12" spans="1:9" ht="45" x14ac:dyDescent="0.2">
      <c r="A12" s="363">
        <v>4</v>
      </c>
      <c r="B12" s="363" t="s">
        <v>484</v>
      </c>
      <c r="C12" s="364" t="s">
        <v>496</v>
      </c>
      <c r="D12" s="364" t="s">
        <v>497</v>
      </c>
      <c r="E12" s="364" t="s">
        <v>492</v>
      </c>
      <c r="F12" s="364" t="s">
        <v>498</v>
      </c>
      <c r="G12" s="364">
        <v>9150</v>
      </c>
      <c r="H12" s="364">
        <v>202904651</v>
      </c>
      <c r="I12" s="364" t="s">
        <v>499</v>
      </c>
    </row>
    <row r="13" spans="1:9" ht="60" x14ac:dyDescent="0.2">
      <c r="A13" s="363">
        <v>5</v>
      </c>
      <c r="B13" s="363" t="s">
        <v>484</v>
      </c>
      <c r="C13" s="364" t="s">
        <v>500</v>
      </c>
      <c r="D13" s="364" t="s">
        <v>501</v>
      </c>
      <c r="E13" s="364" t="s">
        <v>492</v>
      </c>
      <c r="F13" s="364" t="s">
        <v>502</v>
      </c>
      <c r="G13" s="364">
        <v>921.70999999999992</v>
      </c>
      <c r="H13" s="364">
        <v>205186957</v>
      </c>
      <c r="I13" s="364" t="s">
        <v>503</v>
      </c>
    </row>
    <row r="14" spans="1:9" ht="60" x14ac:dyDescent="0.2">
      <c r="A14" s="363">
        <v>6</v>
      </c>
      <c r="B14" s="363" t="s">
        <v>484</v>
      </c>
      <c r="C14" s="364" t="s">
        <v>504</v>
      </c>
      <c r="D14" s="364" t="s">
        <v>505</v>
      </c>
      <c r="E14" s="364" t="s">
        <v>506</v>
      </c>
      <c r="F14" s="364" t="s">
        <v>507</v>
      </c>
      <c r="G14" s="364">
        <v>2125</v>
      </c>
      <c r="H14" s="364">
        <v>60001107504</v>
      </c>
      <c r="I14" s="364" t="s">
        <v>508</v>
      </c>
    </row>
    <row r="15" spans="1:9" ht="60" x14ac:dyDescent="0.2">
      <c r="A15" s="363">
        <v>7</v>
      </c>
      <c r="B15" s="363" t="s">
        <v>484</v>
      </c>
      <c r="C15" s="364" t="s">
        <v>509</v>
      </c>
      <c r="D15" s="364" t="s">
        <v>510</v>
      </c>
      <c r="E15" s="364" t="s">
        <v>506</v>
      </c>
      <c r="F15" s="364" t="s">
        <v>511</v>
      </c>
      <c r="G15" s="364">
        <v>3050</v>
      </c>
      <c r="H15" s="364">
        <v>19001061438</v>
      </c>
      <c r="I15" s="364" t="s">
        <v>512</v>
      </c>
    </row>
    <row r="16" spans="1:9" ht="60" x14ac:dyDescent="0.2">
      <c r="A16" s="363">
        <v>8</v>
      </c>
      <c r="B16" s="363" t="s">
        <v>484</v>
      </c>
      <c r="C16" s="364" t="s">
        <v>2132</v>
      </c>
      <c r="D16" s="364" t="s">
        <v>2133</v>
      </c>
      <c r="E16" s="364" t="s">
        <v>2134</v>
      </c>
      <c r="F16" s="364" t="s">
        <v>2135</v>
      </c>
      <c r="G16" s="364">
        <v>3050</v>
      </c>
      <c r="H16" s="364" t="s">
        <v>2136</v>
      </c>
      <c r="I16" s="364" t="s">
        <v>2137</v>
      </c>
    </row>
    <row r="17" spans="1:9" ht="60" x14ac:dyDescent="0.2">
      <c r="A17" s="363">
        <v>9</v>
      </c>
      <c r="B17" s="363" t="s">
        <v>484</v>
      </c>
      <c r="C17" s="364" t="s">
        <v>513</v>
      </c>
      <c r="D17" s="364" t="s">
        <v>514</v>
      </c>
      <c r="E17" s="364" t="s">
        <v>515</v>
      </c>
      <c r="F17" s="364" t="s">
        <v>516</v>
      </c>
      <c r="G17" s="364">
        <v>1800</v>
      </c>
      <c r="H17" s="364">
        <v>20001015196</v>
      </c>
      <c r="I17" s="364" t="s">
        <v>517</v>
      </c>
    </row>
    <row r="18" spans="1:9" ht="60" x14ac:dyDescent="0.2">
      <c r="A18" s="363">
        <v>10</v>
      </c>
      <c r="B18" s="363" t="s">
        <v>484</v>
      </c>
      <c r="C18" s="364" t="s">
        <v>518</v>
      </c>
      <c r="D18" s="364" t="s">
        <v>519</v>
      </c>
      <c r="E18" s="364" t="s">
        <v>520</v>
      </c>
      <c r="F18" s="364" t="s">
        <v>521</v>
      </c>
      <c r="G18" s="364">
        <v>2867</v>
      </c>
      <c r="H18" s="364" t="s">
        <v>522</v>
      </c>
      <c r="I18" s="364" t="s">
        <v>523</v>
      </c>
    </row>
    <row r="19" spans="1:9" ht="60" x14ac:dyDescent="0.2">
      <c r="A19" s="363">
        <v>11</v>
      </c>
      <c r="B19" s="363" t="s">
        <v>484</v>
      </c>
      <c r="C19" s="364" t="s">
        <v>524</v>
      </c>
      <c r="D19" s="364" t="s">
        <v>525</v>
      </c>
      <c r="E19" s="364" t="s">
        <v>526</v>
      </c>
      <c r="F19" s="364" t="s">
        <v>527</v>
      </c>
      <c r="G19" s="364">
        <v>2440</v>
      </c>
      <c r="H19" s="364" t="s">
        <v>528</v>
      </c>
      <c r="I19" s="364" t="s">
        <v>529</v>
      </c>
    </row>
    <row r="20" spans="1:9" ht="60" x14ac:dyDescent="0.2">
      <c r="A20" s="363">
        <v>12</v>
      </c>
      <c r="B20" s="363" t="s">
        <v>484</v>
      </c>
      <c r="C20" s="364" t="s">
        <v>530</v>
      </c>
      <c r="D20" s="364" t="s">
        <v>531</v>
      </c>
      <c r="E20" s="364" t="s">
        <v>520</v>
      </c>
      <c r="F20" s="364" t="s">
        <v>532</v>
      </c>
      <c r="G20" s="364">
        <v>3050</v>
      </c>
      <c r="H20" s="364" t="s">
        <v>533</v>
      </c>
      <c r="I20" s="364" t="s">
        <v>534</v>
      </c>
    </row>
    <row r="21" spans="1:9" ht="60" x14ac:dyDescent="0.2">
      <c r="A21" s="363">
        <v>13</v>
      </c>
      <c r="B21" s="363" t="s">
        <v>484</v>
      </c>
      <c r="C21" s="364" t="s">
        <v>535</v>
      </c>
      <c r="D21" s="364" t="s">
        <v>536</v>
      </c>
      <c r="E21" s="364" t="s">
        <v>520</v>
      </c>
      <c r="F21" s="364" t="s">
        <v>537</v>
      </c>
      <c r="G21" s="364">
        <v>3431.25</v>
      </c>
      <c r="H21" s="364">
        <v>61001014704</v>
      </c>
      <c r="I21" s="364" t="s">
        <v>538</v>
      </c>
    </row>
    <row r="22" spans="1:9" ht="105" x14ac:dyDescent="0.2">
      <c r="A22" s="363">
        <v>14</v>
      </c>
      <c r="B22" s="363" t="s">
        <v>484</v>
      </c>
      <c r="C22" s="364" t="s">
        <v>539</v>
      </c>
      <c r="D22" s="364" t="s">
        <v>540</v>
      </c>
      <c r="E22" s="364" t="s">
        <v>520</v>
      </c>
      <c r="F22" s="364" t="s">
        <v>541</v>
      </c>
      <c r="G22" s="364">
        <v>2440</v>
      </c>
      <c r="H22" s="364">
        <v>400155896</v>
      </c>
      <c r="I22" s="364" t="s">
        <v>542</v>
      </c>
    </row>
    <row r="23" spans="1:9" ht="60" x14ac:dyDescent="0.2">
      <c r="A23" s="363">
        <v>15</v>
      </c>
      <c r="B23" s="363" t="s">
        <v>484</v>
      </c>
      <c r="C23" s="364" t="s">
        <v>543</v>
      </c>
      <c r="D23" s="364" t="s">
        <v>544</v>
      </c>
      <c r="E23" s="364" t="s">
        <v>545</v>
      </c>
      <c r="F23" s="364" t="s">
        <v>546</v>
      </c>
      <c r="G23" s="364">
        <v>1250</v>
      </c>
      <c r="H23" s="364">
        <v>33001019844</v>
      </c>
      <c r="I23" s="364" t="s">
        <v>547</v>
      </c>
    </row>
    <row r="24" spans="1:9" ht="60" x14ac:dyDescent="0.2">
      <c r="A24" s="363">
        <v>16</v>
      </c>
      <c r="B24" s="363" t="s">
        <v>484</v>
      </c>
      <c r="C24" s="364" t="s">
        <v>548</v>
      </c>
      <c r="D24" s="364" t="s">
        <v>549</v>
      </c>
      <c r="E24" s="364" t="s">
        <v>506</v>
      </c>
      <c r="F24" s="364" t="s">
        <v>532</v>
      </c>
      <c r="G24" s="364">
        <v>1750</v>
      </c>
      <c r="H24" s="364">
        <v>59001009623</v>
      </c>
      <c r="I24" s="364" t="s">
        <v>550</v>
      </c>
    </row>
    <row r="25" spans="1:9" ht="60" x14ac:dyDescent="0.2">
      <c r="A25" s="363">
        <v>17</v>
      </c>
      <c r="B25" s="363" t="s">
        <v>484</v>
      </c>
      <c r="C25" s="364" t="s">
        <v>548</v>
      </c>
      <c r="D25" s="364" t="s">
        <v>551</v>
      </c>
      <c r="E25" s="364" t="s">
        <v>506</v>
      </c>
      <c r="F25" s="364" t="s">
        <v>552</v>
      </c>
      <c r="G25" s="364">
        <v>1250</v>
      </c>
      <c r="H25" s="364">
        <v>59001024812</v>
      </c>
      <c r="I25" s="364" t="s">
        <v>553</v>
      </c>
    </row>
    <row r="26" spans="1:9" ht="60" x14ac:dyDescent="0.2">
      <c r="A26" s="363">
        <v>18</v>
      </c>
      <c r="B26" s="363" t="s">
        <v>484</v>
      </c>
      <c r="C26" s="364" t="s">
        <v>554</v>
      </c>
      <c r="D26" s="364" t="s">
        <v>555</v>
      </c>
      <c r="E26" s="364" t="s">
        <v>556</v>
      </c>
      <c r="F26" s="364" t="s">
        <v>557</v>
      </c>
      <c r="G26" s="364">
        <v>3431.25</v>
      </c>
      <c r="H26" s="364" t="s">
        <v>558</v>
      </c>
      <c r="I26" s="364" t="s">
        <v>559</v>
      </c>
    </row>
    <row r="27" spans="1:9" ht="60" x14ac:dyDescent="0.2">
      <c r="A27" s="363">
        <v>19</v>
      </c>
      <c r="B27" s="363" t="s">
        <v>484</v>
      </c>
      <c r="C27" s="364" t="s">
        <v>560</v>
      </c>
      <c r="D27" s="364" t="s">
        <v>561</v>
      </c>
      <c r="E27" s="364" t="s">
        <v>562</v>
      </c>
      <c r="F27" s="364" t="s">
        <v>563</v>
      </c>
      <c r="G27" s="364">
        <v>2000</v>
      </c>
      <c r="H27" s="364">
        <v>54001007568</v>
      </c>
      <c r="I27" s="364" t="s">
        <v>564</v>
      </c>
    </row>
    <row r="28" spans="1:9" ht="60" x14ac:dyDescent="0.2">
      <c r="A28" s="363">
        <v>20</v>
      </c>
      <c r="B28" s="363" t="s">
        <v>484</v>
      </c>
      <c r="C28" s="364" t="s">
        <v>565</v>
      </c>
      <c r="D28" s="364" t="s">
        <v>566</v>
      </c>
      <c r="E28" s="364" t="s">
        <v>567</v>
      </c>
      <c r="F28" s="364" t="s">
        <v>568</v>
      </c>
      <c r="G28" s="364">
        <v>1525</v>
      </c>
      <c r="H28" s="364">
        <v>61001060007</v>
      </c>
      <c r="I28" s="364" t="s">
        <v>569</v>
      </c>
    </row>
    <row r="29" spans="1:9" ht="60" x14ac:dyDescent="0.2">
      <c r="A29" s="363">
        <v>21</v>
      </c>
      <c r="B29" s="363" t="s">
        <v>484</v>
      </c>
      <c r="C29" s="364" t="s">
        <v>570</v>
      </c>
      <c r="D29" s="364" t="s">
        <v>571</v>
      </c>
      <c r="E29" s="364" t="s">
        <v>567</v>
      </c>
      <c r="F29" s="364" t="s">
        <v>572</v>
      </c>
      <c r="G29" s="364">
        <v>1625</v>
      </c>
      <c r="H29" s="364">
        <v>47001004543</v>
      </c>
      <c r="I29" s="364" t="s">
        <v>573</v>
      </c>
    </row>
    <row r="30" spans="1:9" ht="60" x14ac:dyDescent="0.2">
      <c r="A30" s="363">
        <v>22</v>
      </c>
      <c r="B30" s="363" t="s">
        <v>484</v>
      </c>
      <c r="C30" s="364" t="s">
        <v>574</v>
      </c>
      <c r="D30" s="364" t="s">
        <v>575</v>
      </c>
      <c r="E30" s="364" t="s">
        <v>567</v>
      </c>
      <c r="F30" s="364" t="s">
        <v>576</v>
      </c>
      <c r="G30" s="364">
        <v>1500</v>
      </c>
      <c r="H30" s="364">
        <v>35001017859</v>
      </c>
      <c r="I30" s="364" t="s">
        <v>577</v>
      </c>
    </row>
    <row r="31" spans="1:9" ht="60" x14ac:dyDescent="0.2">
      <c r="A31" s="363">
        <v>23</v>
      </c>
      <c r="B31" s="363" t="s">
        <v>484</v>
      </c>
      <c r="C31" s="364" t="s">
        <v>578</v>
      </c>
      <c r="D31" s="364" t="s">
        <v>571</v>
      </c>
      <c r="E31" s="364" t="s">
        <v>567</v>
      </c>
      <c r="F31" s="364" t="s">
        <v>579</v>
      </c>
      <c r="G31" s="364">
        <v>1000</v>
      </c>
      <c r="H31" s="364">
        <v>12001013037</v>
      </c>
      <c r="I31" s="364" t="s">
        <v>580</v>
      </c>
    </row>
    <row r="32" spans="1:9" ht="60" x14ac:dyDescent="0.2">
      <c r="A32" s="363">
        <v>24</v>
      </c>
      <c r="B32" s="363" t="s">
        <v>484</v>
      </c>
      <c r="C32" s="364" t="s">
        <v>581</v>
      </c>
      <c r="D32" s="364" t="s">
        <v>582</v>
      </c>
      <c r="E32" s="364" t="s">
        <v>567</v>
      </c>
      <c r="F32" s="364" t="s">
        <v>583</v>
      </c>
      <c r="G32" s="364">
        <v>1875</v>
      </c>
      <c r="H32" s="364" t="s">
        <v>584</v>
      </c>
      <c r="I32" s="364" t="s">
        <v>585</v>
      </c>
    </row>
    <row r="33" spans="1:9" ht="60" x14ac:dyDescent="0.2">
      <c r="A33" s="363">
        <v>25</v>
      </c>
      <c r="B33" s="363" t="s">
        <v>484</v>
      </c>
      <c r="C33" s="364" t="s">
        <v>586</v>
      </c>
      <c r="D33" s="364" t="s">
        <v>587</v>
      </c>
      <c r="E33" s="364" t="s">
        <v>588</v>
      </c>
      <c r="F33" s="364" t="s">
        <v>589</v>
      </c>
      <c r="G33" s="364">
        <v>1200</v>
      </c>
      <c r="H33" s="364">
        <v>40001004177</v>
      </c>
      <c r="I33" s="364" t="s">
        <v>590</v>
      </c>
    </row>
    <row r="34" spans="1:9" ht="60" x14ac:dyDescent="0.2">
      <c r="A34" s="363">
        <v>26</v>
      </c>
      <c r="B34" s="363" t="s">
        <v>484</v>
      </c>
      <c r="C34" s="364" t="s">
        <v>591</v>
      </c>
      <c r="D34" s="364" t="s">
        <v>592</v>
      </c>
      <c r="E34" s="364" t="s">
        <v>593</v>
      </c>
      <c r="F34" s="364" t="s">
        <v>594</v>
      </c>
      <c r="G34" s="364">
        <v>1906.25</v>
      </c>
      <c r="H34" s="364">
        <v>28001017139</v>
      </c>
      <c r="I34" s="364" t="s">
        <v>595</v>
      </c>
    </row>
    <row r="35" spans="1:9" ht="60" x14ac:dyDescent="0.2">
      <c r="A35" s="363">
        <v>27</v>
      </c>
      <c r="B35" s="363" t="s">
        <v>484</v>
      </c>
      <c r="C35" s="364" t="s">
        <v>596</v>
      </c>
      <c r="D35" s="364" t="s">
        <v>597</v>
      </c>
      <c r="E35" s="364" t="s">
        <v>567</v>
      </c>
      <c r="F35" s="364" t="s">
        <v>598</v>
      </c>
      <c r="G35" s="364">
        <v>2287.5</v>
      </c>
      <c r="H35" s="364">
        <v>57001001436</v>
      </c>
      <c r="I35" s="364" t="s">
        <v>599</v>
      </c>
    </row>
    <row r="36" spans="1:9" ht="60" x14ac:dyDescent="0.2">
      <c r="A36" s="363">
        <v>28</v>
      </c>
      <c r="B36" s="363" t="s">
        <v>484</v>
      </c>
      <c r="C36" s="364" t="s">
        <v>600</v>
      </c>
      <c r="D36" s="364" t="s">
        <v>601</v>
      </c>
      <c r="E36" s="364" t="s">
        <v>567</v>
      </c>
      <c r="F36" s="364" t="s">
        <v>602</v>
      </c>
      <c r="G36" s="364">
        <v>2440</v>
      </c>
      <c r="H36" s="364">
        <v>18001008097</v>
      </c>
      <c r="I36" s="364" t="s">
        <v>603</v>
      </c>
    </row>
    <row r="37" spans="1:9" ht="60" x14ac:dyDescent="0.2">
      <c r="A37" s="363">
        <v>29</v>
      </c>
      <c r="B37" s="363" t="s">
        <v>484</v>
      </c>
      <c r="C37" s="364" t="s">
        <v>604</v>
      </c>
      <c r="D37" s="364" t="s">
        <v>605</v>
      </c>
      <c r="E37" s="364" t="s">
        <v>606</v>
      </c>
      <c r="F37" s="364" t="s">
        <v>607</v>
      </c>
      <c r="G37" s="364">
        <v>1000</v>
      </c>
      <c r="H37" s="364" t="s">
        <v>608</v>
      </c>
      <c r="I37" s="364" t="s">
        <v>609</v>
      </c>
    </row>
    <row r="38" spans="1:9" ht="60" x14ac:dyDescent="0.2">
      <c r="A38" s="363">
        <v>30</v>
      </c>
      <c r="B38" s="363" t="s">
        <v>484</v>
      </c>
      <c r="C38" s="364" t="s">
        <v>610</v>
      </c>
      <c r="D38" s="364" t="s">
        <v>611</v>
      </c>
      <c r="E38" s="364" t="s">
        <v>612</v>
      </c>
      <c r="F38" s="364" t="s">
        <v>613</v>
      </c>
      <c r="G38" s="364">
        <v>600</v>
      </c>
      <c r="H38" s="364" t="s">
        <v>614</v>
      </c>
      <c r="I38" s="364" t="s">
        <v>615</v>
      </c>
    </row>
    <row r="39" spans="1:9" ht="60" x14ac:dyDescent="0.2">
      <c r="A39" s="363">
        <v>31</v>
      </c>
      <c r="B39" s="363" t="s">
        <v>484</v>
      </c>
      <c r="C39" s="364" t="s">
        <v>616</v>
      </c>
      <c r="D39" s="364" t="s">
        <v>617</v>
      </c>
      <c r="E39" s="364" t="s">
        <v>618</v>
      </c>
      <c r="F39" s="364" t="s">
        <v>613</v>
      </c>
      <c r="G39" s="364">
        <v>1000</v>
      </c>
      <c r="H39" s="364" t="s">
        <v>619</v>
      </c>
      <c r="I39" s="364" t="s">
        <v>620</v>
      </c>
    </row>
    <row r="40" spans="1:9" ht="60" x14ac:dyDescent="0.2">
      <c r="A40" s="363">
        <v>32</v>
      </c>
      <c r="B40" s="363" t="s">
        <v>484</v>
      </c>
      <c r="C40" s="364" t="s">
        <v>621</v>
      </c>
      <c r="D40" s="364" t="s">
        <v>622</v>
      </c>
      <c r="E40" s="364" t="s">
        <v>618</v>
      </c>
      <c r="F40" s="364" t="s">
        <v>623</v>
      </c>
      <c r="G40" s="364">
        <v>1875</v>
      </c>
      <c r="H40" s="364" t="s">
        <v>624</v>
      </c>
      <c r="I40" s="364" t="s">
        <v>625</v>
      </c>
    </row>
    <row r="41" spans="1:9" ht="60" x14ac:dyDescent="0.2">
      <c r="A41" s="363">
        <v>33</v>
      </c>
      <c r="B41" s="363" t="s">
        <v>484</v>
      </c>
      <c r="C41" s="364" t="s">
        <v>626</v>
      </c>
      <c r="D41" s="364" t="s">
        <v>627</v>
      </c>
      <c r="E41" s="364" t="s">
        <v>618</v>
      </c>
      <c r="F41" s="364" t="s">
        <v>628</v>
      </c>
      <c r="G41" s="364">
        <v>688</v>
      </c>
      <c r="H41" s="364" t="s">
        <v>629</v>
      </c>
      <c r="I41" s="364" t="s">
        <v>630</v>
      </c>
    </row>
    <row r="42" spans="1:9" ht="60" x14ac:dyDescent="0.2">
      <c r="A42" s="363">
        <v>34</v>
      </c>
      <c r="B42" s="363" t="s">
        <v>484</v>
      </c>
      <c r="C42" s="364" t="s">
        <v>631</v>
      </c>
      <c r="D42" s="364" t="s">
        <v>632</v>
      </c>
      <c r="E42" s="364" t="s">
        <v>633</v>
      </c>
      <c r="F42" s="364" t="s">
        <v>634</v>
      </c>
      <c r="G42" s="364">
        <v>1125</v>
      </c>
      <c r="H42" s="364" t="s">
        <v>635</v>
      </c>
      <c r="I42" s="364" t="s">
        <v>636</v>
      </c>
    </row>
    <row r="43" spans="1:9" ht="60" x14ac:dyDescent="0.2">
      <c r="A43" s="363">
        <v>35</v>
      </c>
      <c r="B43" s="363" t="s">
        <v>484</v>
      </c>
      <c r="C43" s="364" t="s">
        <v>638</v>
      </c>
      <c r="D43" s="364" t="s">
        <v>639</v>
      </c>
      <c r="E43" s="364" t="s">
        <v>640</v>
      </c>
      <c r="F43" s="364" t="s">
        <v>641</v>
      </c>
      <c r="G43" s="364">
        <v>750</v>
      </c>
      <c r="H43" s="364" t="s">
        <v>642</v>
      </c>
      <c r="I43" s="364" t="s">
        <v>643</v>
      </c>
    </row>
    <row r="44" spans="1:9" ht="60" x14ac:dyDescent="0.2">
      <c r="A44" s="363">
        <v>36</v>
      </c>
      <c r="B44" s="363" t="s">
        <v>484</v>
      </c>
      <c r="C44" s="364" t="s">
        <v>644</v>
      </c>
      <c r="D44" s="364" t="s">
        <v>645</v>
      </c>
      <c r="E44" s="364" t="s">
        <v>646</v>
      </c>
      <c r="F44" s="364" t="s">
        <v>521</v>
      </c>
      <c r="G44" s="364">
        <v>625</v>
      </c>
      <c r="H44" s="364" t="s">
        <v>647</v>
      </c>
      <c r="I44" s="364" t="s">
        <v>648</v>
      </c>
    </row>
    <row r="45" spans="1:9" ht="60" x14ac:dyDescent="0.2">
      <c r="A45" s="363">
        <v>37</v>
      </c>
      <c r="B45" s="363" t="s">
        <v>484</v>
      </c>
      <c r="C45" s="364" t="s">
        <v>649</v>
      </c>
      <c r="D45" s="364" t="s">
        <v>650</v>
      </c>
      <c r="E45" s="364" t="s">
        <v>651</v>
      </c>
      <c r="F45" s="364" t="s">
        <v>652</v>
      </c>
      <c r="G45" s="364">
        <v>500</v>
      </c>
      <c r="H45" s="364" t="s">
        <v>653</v>
      </c>
      <c r="I45" s="364" t="s">
        <v>654</v>
      </c>
    </row>
    <row r="46" spans="1:9" ht="60" x14ac:dyDescent="0.2">
      <c r="A46" s="363">
        <v>38</v>
      </c>
      <c r="B46" s="363" t="s">
        <v>484</v>
      </c>
      <c r="C46" s="364" t="s">
        <v>655</v>
      </c>
      <c r="D46" s="364" t="s">
        <v>656</v>
      </c>
      <c r="E46" s="364" t="s">
        <v>640</v>
      </c>
      <c r="F46" s="364" t="s">
        <v>657</v>
      </c>
      <c r="G46" s="364">
        <v>875</v>
      </c>
      <c r="H46" s="364" t="s">
        <v>658</v>
      </c>
      <c r="I46" s="364" t="s">
        <v>659</v>
      </c>
    </row>
    <row r="47" spans="1:9" ht="60" x14ac:dyDescent="0.2">
      <c r="A47" s="363">
        <v>39</v>
      </c>
      <c r="B47" s="363" t="s">
        <v>484</v>
      </c>
      <c r="C47" s="364" t="s">
        <v>660</v>
      </c>
      <c r="D47" s="364" t="s">
        <v>661</v>
      </c>
      <c r="E47" s="364" t="s">
        <v>662</v>
      </c>
      <c r="F47" s="364" t="s">
        <v>663</v>
      </c>
      <c r="G47" s="364">
        <v>375</v>
      </c>
      <c r="H47" s="364" t="s">
        <v>664</v>
      </c>
      <c r="I47" s="364" t="s">
        <v>665</v>
      </c>
    </row>
    <row r="48" spans="1:9" ht="60" x14ac:dyDescent="0.2">
      <c r="A48" s="363">
        <v>40</v>
      </c>
      <c r="B48" s="363" t="s">
        <v>484</v>
      </c>
      <c r="C48" s="364" t="s">
        <v>666</v>
      </c>
      <c r="D48" s="364" t="s">
        <v>667</v>
      </c>
      <c r="E48" s="364" t="s">
        <v>618</v>
      </c>
      <c r="F48" s="364" t="s">
        <v>521</v>
      </c>
      <c r="G48" s="364">
        <v>375</v>
      </c>
      <c r="H48" s="364" t="s">
        <v>668</v>
      </c>
      <c r="I48" s="364" t="s">
        <v>669</v>
      </c>
    </row>
    <row r="49" spans="1:9" ht="60" x14ac:dyDescent="0.2">
      <c r="A49" s="363">
        <v>41</v>
      </c>
      <c r="B49" s="363" t="s">
        <v>484</v>
      </c>
      <c r="C49" s="364" t="s">
        <v>670</v>
      </c>
      <c r="D49" s="364" t="s">
        <v>671</v>
      </c>
      <c r="E49" s="364" t="s">
        <v>640</v>
      </c>
      <c r="F49" s="364" t="s">
        <v>672</v>
      </c>
      <c r="G49" s="364">
        <v>750</v>
      </c>
      <c r="H49" s="364" t="s">
        <v>673</v>
      </c>
      <c r="I49" s="364" t="s">
        <v>674</v>
      </c>
    </row>
    <row r="50" spans="1:9" ht="60" x14ac:dyDescent="0.2">
      <c r="A50" s="363">
        <v>42</v>
      </c>
      <c r="B50" s="363" t="s">
        <v>484</v>
      </c>
      <c r="C50" s="364" t="s">
        <v>675</v>
      </c>
      <c r="D50" s="364" t="s">
        <v>676</v>
      </c>
      <c r="E50" s="364" t="s">
        <v>651</v>
      </c>
      <c r="F50" s="364" t="s">
        <v>677</v>
      </c>
      <c r="G50" s="364">
        <v>625</v>
      </c>
      <c r="H50" s="364" t="s">
        <v>678</v>
      </c>
      <c r="I50" s="364" t="s">
        <v>679</v>
      </c>
    </row>
    <row r="51" spans="1:9" ht="60" x14ac:dyDescent="0.2">
      <c r="A51" s="363">
        <v>43</v>
      </c>
      <c r="B51" s="363" t="s">
        <v>484</v>
      </c>
      <c r="C51" s="364" t="s">
        <v>680</v>
      </c>
      <c r="D51" s="364" t="s">
        <v>681</v>
      </c>
      <c r="E51" s="364" t="s">
        <v>618</v>
      </c>
      <c r="F51" s="364" t="s">
        <v>682</v>
      </c>
      <c r="G51" s="364">
        <v>500</v>
      </c>
      <c r="H51" s="364" t="s">
        <v>683</v>
      </c>
      <c r="I51" s="364" t="s">
        <v>684</v>
      </c>
    </row>
    <row r="52" spans="1:9" ht="60" x14ac:dyDescent="0.2">
      <c r="A52" s="363">
        <v>44</v>
      </c>
      <c r="B52" s="363" t="s">
        <v>484</v>
      </c>
      <c r="C52" s="364" t="s">
        <v>685</v>
      </c>
      <c r="D52" s="364" t="s">
        <v>686</v>
      </c>
      <c r="E52" s="364" t="s">
        <v>687</v>
      </c>
      <c r="F52" s="364" t="s">
        <v>628</v>
      </c>
      <c r="G52" s="364">
        <v>875</v>
      </c>
      <c r="H52" s="364" t="s">
        <v>688</v>
      </c>
      <c r="I52" s="364" t="s">
        <v>689</v>
      </c>
    </row>
    <row r="53" spans="1:9" ht="60" x14ac:dyDescent="0.2">
      <c r="A53" s="363">
        <v>45</v>
      </c>
      <c r="B53" s="363" t="s">
        <v>484</v>
      </c>
      <c r="C53" s="364" t="s">
        <v>690</v>
      </c>
      <c r="D53" s="364" t="s">
        <v>691</v>
      </c>
      <c r="E53" s="364" t="s">
        <v>646</v>
      </c>
      <c r="F53" s="364" t="s">
        <v>692</v>
      </c>
      <c r="G53" s="364">
        <v>875</v>
      </c>
      <c r="H53" s="364" t="s">
        <v>693</v>
      </c>
      <c r="I53" s="364" t="s">
        <v>694</v>
      </c>
    </row>
    <row r="54" spans="1:9" ht="60" x14ac:dyDescent="0.2">
      <c r="A54" s="363">
        <v>46</v>
      </c>
      <c r="B54" s="363" t="s">
        <v>484</v>
      </c>
      <c r="C54" s="364" t="s">
        <v>695</v>
      </c>
      <c r="D54" s="364" t="s">
        <v>696</v>
      </c>
      <c r="E54" s="364" t="s">
        <v>697</v>
      </c>
      <c r="F54" s="364" t="s">
        <v>698</v>
      </c>
      <c r="G54" s="364">
        <v>1200</v>
      </c>
      <c r="H54" s="364" t="s">
        <v>699</v>
      </c>
      <c r="I54" s="364" t="s">
        <v>700</v>
      </c>
    </row>
    <row r="55" spans="1:9" ht="60" x14ac:dyDescent="0.2">
      <c r="A55" s="363">
        <v>47</v>
      </c>
      <c r="B55" s="363" t="s">
        <v>484</v>
      </c>
      <c r="C55" s="364" t="s">
        <v>701</v>
      </c>
      <c r="D55" s="364" t="s">
        <v>702</v>
      </c>
      <c r="E55" s="364" t="s">
        <v>646</v>
      </c>
      <c r="F55" s="364" t="s">
        <v>703</v>
      </c>
      <c r="G55" s="364">
        <v>1000</v>
      </c>
      <c r="H55" s="364" t="s">
        <v>704</v>
      </c>
      <c r="I55" s="364" t="s">
        <v>705</v>
      </c>
    </row>
    <row r="56" spans="1:9" ht="60" x14ac:dyDescent="0.2">
      <c r="A56" s="363">
        <v>48</v>
      </c>
      <c r="B56" s="363" t="s">
        <v>484</v>
      </c>
      <c r="C56" s="364" t="s">
        <v>706</v>
      </c>
      <c r="D56" s="364" t="s">
        <v>707</v>
      </c>
      <c r="E56" s="364" t="s">
        <v>633</v>
      </c>
      <c r="F56" s="364" t="s">
        <v>708</v>
      </c>
      <c r="G56" s="364">
        <v>1000</v>
      </c>
      <c r="H56" s="364" t="s">
        <v>558</v>
      </c>
      <c r="I56" s="364" t="s">
        <v>709</v>
      </c>
    </row>
    <row r="57" spans="1:9" ht="60" x14ac:dyDescent="0.2">
      <c r="A57" s="363">
        <v>49</v>
      </c>
      <c r="B57" s="363" t="s">
        <v>484</v>
      </c>
      <c r="C57" s="364" t="s">
        <v>710</v>
      </c>
      <c r="D57" s="364" t="s">
        <v>711</v>
      </c>
      <c r="E57" s="364" t="s">
        <v>637</v>
      </c>
      <c r="F57" s="364" t="s">
        <v>521</v>
      </c>
      <c r="G57" s="364">
        <v>625</v>
      </c>
      <c r="H57" s="364" t="s">
        <v>712</v>
      </c>
      <c r="I57" s="364" t="s">
        <v>713</v>
      </c>
    </row>
    <row r="58" spans="1:9" ht="60" x14ac:dyDescent="0.2">
      <c r="A58" s="363">
        <v>50</v>
      </c>
      <c r="B58" s="363" t="s">
        <v>484</v>
      </c>
      <c r="C58" s="364" t="s">
        <v>714</v>
      </c>
      <c r="D58" s="364" t="s">
        <v>715</v>
      </c>
      <c r="E58" s="364" t="s">
        <v>633</v>
      </c>
      <c r="F58" s="364" t="s">
        <v>493</v>
      </c>
      <c r="G58" s="364">
        <v>1500</v>
      </c>
      <c r="H58" s="364" t="s">
        <v>716</v>
      </c>
      <c r="I58" s="364" t="s">
        <v>717</v>
      </c>
    </row>
    <row r="59" spans="1:9" ht="60" x14ac:dyDescent="0.2">
      <c r="A59" s="363">
        <v>51</v>
      </c>
      <c r="B59" s="363" t="s">
        <v>484</v>
      </c>
      <c r="C59" s="364" t="s">
        <v>718</v>
      </c>
      <c r="D59" s="364" t="s">
        <v>719</v>
      </c>
      <c r="E59" s="364" t="s">
        <v>633</v>
      </c>
      <c r="F59" s="364" t="s">
        <v>720</v>
      </c>
      <c r="G59" s="364">
        <v>750</v>
      </c>
      <c r="H59" s="364" t="s">
        <v>721</v>
      </c>
      <c r="I59" s="364" t="s">
        <v>722</v>
      </c>
    </row>
    <row r="60" spans="1:9" ht="75" x14ac:dyDescent="0.2">
      <c r="A60" s="363">
        <v>52</v>
      </c>
      <c r="B60" s="363" t="s">
        <v>484</v>
      </c>
      <c r="C60" s="364" t="s">
        <v>723</v>
      </c>
      <c r="D60" s="364" t="s">
        <v>724</v>
      </c>
      <c r="E60" s="364" t="s">
        <v>633</v>
      </c>
      <c r="F60" s="364" t="s">
        <v>725</v>
      </c>
      <c r="G60" s="364">
        <v>500</v>
      </c>
      <c r="H60" s="364" t="s">
        <v>726</v>
      </c>
      <c r="I60" s="364" t="s">
        <v>727</v>
      </c>
    </row>
    <row r="61" spans="1:9" ht="60" x14ac:dyDescent="0.2">
      <c r="A61" s="363">
        <v>53</v>
      </c>
      <c r="B61" s="363" t="s">
        <v>484</v>
      </c>
      <c r="C61" s="364" t="s">
        <v>728</v>
      </c>
      <c r="D61" s="364" t="s">
        <v>729</v>
      </c>
      <c r="E61" s="364" t="s">
        <v>633</v>
      </c>
      <c r="F61" s="364" t="s">
        <v>703</v>
      </c>
      <c r="G61" s="364">
        <v>875</v>
      </c>
      <c r="H61" s="364" t="s">
        <v>730</v>
      </c>
      <c r="I61" s="364" t="s">
        <v>731</v>
      </c>
    </row>
    <row r="62" spans="1:9" ht="60" x14ac:dyDescent="0.2">
      <c r="A62" s="363">
        <v>54</v>
      </c>
      <c r="B62" s="363" t="s">
        <v>484</v>
      </c>
      <c r="C62" s="364" t="s">
        <v>732</v>
      </c>
      <c r="D62" s="364" t="s">
        <v>733</v>
      </c>
      <c r="E62" s="364" t="s">
        <v>734</v>
      </c>
      <c r="F62" s="364" t="s">
        <v>735</v>
      </c>
      <c r="G62" s="364">
        <v>1625</v>
      </c>
      <c r="H62" s="364" t="s">
        <v>736</v>
      </c>
      <c r="I62" s="364" t="s">
        <v>737</v>
      </c>
    </row>
    <row r="63" spans="1:9" ht="60" x14ac:dyDescent="0.2">
      <c r="A63" s="363">
        <v>55</v>
      </c>
      <c r="B63" s="363" t="s">
        <v>484</v>
      </c>
      <c r="C63" s="364" t="s">
        <v>738</v>
      </c>
      <c r="D63" s="364" t="s">
        <v>739</v>
      </c>
      <c r="E63" s="364" t="s">
        <v>740</v>
      </c>
      <c r="F63" s="364" t="s">
        <v>613</v>
      </c>
      <c r="G63" s="364">
        <v>750</v>
      </c>
      <c r="H63" s="364" t="s">
        <v>741</v>
      </c>
      <c r="I63" s="364" t="s">
        <v>742</v>
      </c>
    </row>
    <row r="64" spans="1:9" ht="60" x14ac:dyDescent="0.2">
      <c r="A64" s="363">
        <v>56</v>
      </c>
      <c r="B64" s="363" t="s">
        <v>484</v>
      </c>
      <c r="C64" s="364" t="s">
        <v>743</v>
      </c>
      <c r="D64" s="364" t="s">
        <v>744</v>
      </c>
      <c r="E64" s="364" t="s">
        <v>745</v>
      </c>
      <c r="F64" s="364" t="s">
        <v>746</v>
      </c>
      <c r="G64" s="364">
        <v>1250</v>
      </c>
      <c r="H64" s="364" t="s">
        <v>747</v>
      </c>
      <c r="I64" s="364" t="s">
        <v>748</v>
      </c>
    </row>
    <row r="65" spans="1:9" ht="60" x14ac:dyDescent="0.2">
      <c r="A65" s="363">
        <v>57</v>
      </c>
      <c r="B65" s="363" t="s">
        <v>484</v>
      </c>
      <c r="C65" s="364" t="s">
        <v>749</v>
      </c>
      <c r="D65" s="364" t="s">
        <v>750</v>
      </c>
      <c r="E65" s="364" t="s">
        <v>751</v>
      </c>
      <c r="F65" s="364" t="s">
        <v>752</v>
      </c>
      <c r="G65" s="364">
        <v>1906.25</v>
      </c>
      <c r="H65" s="364" t="s">
        <v>753</v>
      </c>
      <c r="I65" s="364" t="s">
        <v>754</v>
      </c>
    </row>
    <row r="66" spans="1:9" ht="60" x14ac:dyDescent="0.2">
      <c r="A66" s="363">
        <v>58</v>
      </c>
      <c r="B66" s="363" t="s">
        <v>484</v>
      </c>
      <c r="C66" s="364" t="s">
        <v>755</v>
      </c>
      <c r="D66" s="364" t="s">
        <v>756</v>
      </c>
      <c r="E66" s="364" t="s">
        <v>757</v>
      </c>
      <c r="F66" s="364" t="s">
        <v>613</v>
      </c>
      <c r="G66" s="364">
        <v>1000</v>
      </c>
      <c r="H66" s="364" t="s">
        <v>758</v>
      </c>
      <c r="I66" s="364" t="s">
        <v>759</v>
      </c>
    </row>
    <row r="67" spans="1:9" ht="60" x14ac:dyDescent="0.2">
      <c r="A67" s="363">
        <v>59</v>
      </c>
      <c r="B67" s="363" t="s">
        <v>484</v>
      </c>
      <c r="C67" s="364" t="s">
        <v>760</v>
      </c>
      <c r="D67" s="364" t="s">
        <v>761</v>
      </c>
      <c r="E67" s="364" t="s">
        <v>762</v>
      </c>
      <c r="F67" s="364" t="s">
        <v>763</v>
      </c>
      <c r="G67" s="364">
        <v>625</v>
      </c>
      <c r="H67" s="364" t="s">
        <v>764</v>
      </c>
      <c r="I67" s="364" t="s">
        <v>765</v>
      </c>
    </row>
    <row r="68" spans="1:9" ht="60" x14ac:dyDescent="0.2">
      <c r="A68" s="363">
        <v>60</v>
      </c>
      <c r="B68" s="363" t="s">
        <v>484</v>
      </c>
      <c r="C68" s="364" t="s">
        <v>766</v>
      </c>
      <c r="D68" s="364" t="s">
        <v>767</v>
      </c>
      <c r="E68" s="364" t="s">
        <v>768</v>
      </c>
      <c r="F68" s="364" t="s">
        <v>769</v>
      </c>
      <c r="G68" s="364">
        <v>1000</v>
      </c>
      <c r="H68" s="364" t="s">
        <v>770</v>
      </c>
      <c r="I68" s="364" t="s">
        <v>771</v>
      </c>
    </row>
    <row r="69" spans="1:9" ht="60" x14ac:dyDescent="0.2">
      <c r="A69" s="363">
        <v>61</v>
      </c>
      <c r="B69" s="363" t="s">
        <v>484</v>
      </c>
      <c r="C69" s="364" t="s">
        <v>772</v>
      </c>
      <c r="D69" s="364" t="s">
        <v>773</v>
      </c>
      <c r="E69" s="364" t="s">
        <v>774</v>
      </c>
      <c r="F69" s="364" t="s">
        <v>775</v>
      </c>
      <c r="G69" s="364">
        <v>625</v>
      </c>
      <c r="H69" s="364" t="s">
        <v>776</v>
      </c>
      <c r="I69" s="364" t="s">
        <v>777</v>
      </c>
    </row>
    <row r="70" spans="1:9" ht="60" x14ac:dyDescent="0.2">
      <c r="A70" s="363">
        <v>62</v>
      </c>
      <c r="B70" s="363" t="s">
        <v>484</v>
      </c>
      <c r="C70" s="364" t="s">
        <v>778</v>
      </c>
      <c r="D70" s="364" t="s">
        <v>779</v>
      </c>
      <c r="E70" s="364" t="s">
        <v>780</v>
      </c>
      <c r="F70" s="364" t="s">
        <v>781</v>
      </c>
      <c r="G70" s="364">
        <v>750</v>
      </c>
      <c r="H70" s="364" t="s">
        <v>782</v>
      </c>
      <c r="I70" s="364" t="s">
        <v>783</v>
      </c>
    </row>
    <row r="71" spans="1:9" ht="60" x14ac:dyDescent="0.2">
      <c r="A71" s="363">
        <v>63</v>
      </c>
      <c r="B71" s="363" t="s">
        <v>484</v>
      </c>
      <c r="C71" s="364" t="s">
        <v>784</v>
      </c>
      <c r="D71" s="364" t="s">
        <v>785</v>
      </c>
      <c r="E71" s="364" t="s">
        <v>786</v>
      </c>
      <c r="F71" s="364" t="s">
        <v>787</v>
      </c>
      <c r="G71" s="364">
        <v>1000</v>
      </c>
      <c r="H71" s="364" t="s">
        <v>788</v>
      </c>
      <c r="I71" s="364" t="s">
        <v>789</v>
      </c>
    </row>
    <row r="72" spans="1:9" ht="60" x14ac:dyDescent="0.2">
      <c r="A72" s="363">
        <v>64</v>
      </c>
      <c r="B72" s="363" t="s">
        <v>484</v>
      </c>
      <c r="C72" s="364" t="s">
        <v>790</v>
      </c>
      <c r="D72" s="364" t="s">
        <v>791</v>
      </c>
      <c r="E72" s="364" t="s">
        <v>786</v>
      </c>
      <c r="F72" s="364" t="s">
        <v>703</v>
      </c>
      <c r="G72" s="364">
        <v>500</v>
      </c>
      <c r="H72" s="364" t="s">
        <v>792</v>
      </c>
      <c r="I72" s="364" t="s">
        <v>793</v>
      </c>
    </row>
    <row r="73" spans="1:9" ht="60" x14ac:dyDescent="0.2">
      <c r="A73" s="363">
        <v>65</v>
      </c>
      <c r="B73" s="363" t="s">
        <v>484</v>
      </c>
      <c r="C73" s="364" t="s">
        <v>794</v>
      </c>
      <c r="D73" s="364" t="s">
        <v>795</v>
      </c>
      <c r="E73" s="364" t="s">
        <v>796</v>
      </c>
      <c r="F73" s="364" t="s">
        <v>797</v>
      </c>
      <c r="G73" s="364">
        <v>875</v>
      </c>
      <c r="H73" s="364" t="s">
        <v>798</v>
      </c>
      <c r="I73" s="364" t="s">
        <v>799</v>
      </c>
    </row>
    <row r="74" spans="1:9" ht="60" x14ac:dyDescent="0.2">
      <c r="A74" s="363">
        <v>66</v>
      </c>
      <c r="B74" s="363" t="s">
        <v>484</v>
      </c>
      <c r="C74" s="364" t="s">
        <v>800</v>
      </c>
      <c r="D74" s="364" t="s">
        <v>801</v>
      </c>
      <c r="E74" s="364" t="s">
        <v>802</v>
      </c>
      <c r="F74" s="364" t="s">
        <v>692</v>
      </c>
      <c r="G74" s="364">
        <v>750</v>
      </c>
      <c r="H74" s="364" t="s">
        <v>803</v>
      </c>
      <c r="I74" s="364" t="s">
        <v>804</v>
      </c>
    </row>
    <row r="75" spans="1:9" ht="60" x14ac:dyDescent="0.2">
      <c r="A75" s="363">
        <v>67</v>
      </c>
      <c r="B75" s="363" t="s">
        <v>484</v>
      </c>
      <c r="C75" s="364" t="s">
        <v>805</v>
      </c>
      <c r="D75" s="364" t="s">
        <v>806</v>
      </c>
      <c r="E75" s="364" t="s">
        <v>751</v>
      </c>
      <c r="F75" s="364" t="s">
        <v>807</v>
      </c>
      <c r="G75" s="364">
        <v>500</v>
      </c>
      <c r="H75" s="364" t="s">
        <v>808</v>
      </c>
      <c r="I75" s="364" t="s">
        <v>809</v>
      </c>
    </row>
    <row r="76" spans="1:9" ht="60" x14ac:dyDescent="0.2">
      <c r="A76" s="363">
        <v>68</v>
      </c>
      <c r="B76" s="363" t="s">
        <v>484</v>
      </c>
      <c r="C76" s="364" t="s">
        <v>810</v>
      </c>
      <c r="D76" s="364" t="s">
        <v>811</v>
      </c>
      <c r="E76" s="364" t="s">
        <v>812</v>
      </c>
      <c r="F76" s="364" t="s">
        <v>703</v>
      </c>
      <c r="G76" s="364">
        <v>625</v>
      </c>
      <c r="H76" s="364" t="s">
        <v>813</v>
      </c>
      <c r="I76" s="364" t="s">
        <v>814</v>
      </c>
    </row>
    <row r="77" spans="1:9" ht="60" x14ac:dyDescent="0.2">
      <c r="A77" s="363">
        <v>69</v>
      </c>
      <c r="B77" s="363" t="s">
        <v>484</v>
      </c>
      <c r="C77" s="364" t="s">
        <v>815</v>
      </c>
      <c r="D77" s="364" t="s">
        <v>816</v>
      </c>
      <c r="E77" s="364" t="s">
        <v>751</v>
      </c>
      <c r="F77" s="364" t="s">
        <v>817</v>
      </c>
      <c r="G77" s="364">
        <v>1875</v>
      </c>
      <c r="H77" s="364" t="s">
        <v>818</v>
      </c>
      <c r="I77" s="364" t="s">
        <v>819</v>
      </c>
    </row>
    <row r="78" spans="1:9" ht="60" x14ac:dyDescent="0.2">
      <c r="A78" s="363">
        <v>70</v>
      </c>
      <c r="B78" s="363" t="s">
        <v>484</v>
      </c>
      <c r="C78" s="364" t="s">
        <v>820</v>
      </c>
      <c r="D78" s="364" t="s">
        <v>821</v>
      </c>
      <c r="E78" s="364" t="s">
        <v>751</v>
      </c>
      <c r="F78" s="364" t="s">
        <v>775</v>
      </c>
      <c r="G78" s="364">
        <v>500</v>
      </c>
      <c r="H78" s="364" t="s">
        <v>822</v>
      </c>
      <c r="I78" s="364" t="s">
        <v>823</v>
      </c>
    </row>
    <row r="79" spans="1:9" ht="60" x14ac:dyDescent="0.2">
      <c r="A79" s="363">
        <v>71</v>
      </c>
      <c r="B79" s="406" t="s">
        <v>484</v>
      </c>
      <c r="C79" s="407" t="s">
        <v>1029</v>
      </c>
      <c r="D79" s="407" t="s">
        <v>1030</v>
      </c>
      <c r="E79" s="407" t="s">
        <v>1031</v>
      </c>
      <c r="F79" s="407" t="s">
        <v>1032</v>
      </c>
      <c r="G79" s="407">
        <v>1000</v>
      </c>
      <c r="H79" s="407" t="s">
        <v>1033</v>
      </c>
      <c r="I79" s="407" t="s">
        <v>1034</v>
      </c>
    </row>
    <row r="80" spans="1:9" ht="60" x14ac:dyDescent="0.2">
      <c r="A80" s="363">
        <v>72</v>
      </c>
      <c r="B80" s="406" t="s">
        <v>484</v>
      </c>
      <c r="C80" s="407" t="s">
        <v>1054</v>
      </c>
      <c r="D80" s="407" t="s">
        <v>1035</v>
      </c>
      <c r="E80" s="407" t="s">
        <v>1031</v>
      </c>
      <c r="F80" s="407" t="s">
        <v>1036</v>
      </c>
      <c r="G80" s="407">
        <v>1250</v>
      </c>
      <c r="H80" s="408" t="s">
        <v>1052</v>
      </c>
      <c r="I80" s="407" t="s">
        <v>1037</v>
      </c>
    </row>
    <row r="81" spans="1:9" ht="60" x14ac:dyDescent="0.2">
      <c r="A81" s="363">
        <v>73</v>
      </c>
      <c r="B81" s="406" t="s">
        <v>484</v>
      </c>
      <c r="C81" s="407" t="s">
        <v>1053</v>
      </c>
      <c r="D81" s="407" t="s">
        <v>1038</v>
      </c>
      <c r="E81" s="407" t="s">
        <v>1039</v>
      </c>
      <c r="F81" s="407" t="s">
        <v>1055</v>
      </c>
      <c r="G81" s="407">
        <v>750</v>
      </c>
      <c r="H81" s="407" t="s">
        <v>1040</v>
      </c>
      <c r="I81" s="407" t="s">
        <v>1056</v>
      </c>
    </row>
    <row r="82" spans="1:9" ht="60" x14ac:dyDescent="0.2">
      <c r="A82" s="363">
        <v>74</v>
      </c>
      <c r="B82" s="406" t="s">
        <v>484</v>
      </c>
      <c r="C82" s="407" t="s">
        <v>1041</v>
      </c>
      <c r="D82" s="407" t="s">
        <v>1042</v>
      </c>
      <c r="E82" s="407" t="s">
        <v>1057</v>
      </c>
      <c r="F82" s="407" t="s">
        <v>1043</v>
      </c>
      <c r="G82" s="407">
        <f>875*3.05</f>
        <v>2668.75</v>
      </c>
      <c r="H82" s="407" t="s">
        <v>1044</v>
      </c>
      <c r="I82" s="407" t="s">
        <v>1045</v>
      </c>
    </row>
    <row r="83" spans="1:9" ht="60" x14ac:dyDescent="0.2">
      <c r="A83" s="363">
        <v>75</v>
      </c>
      <c r="B83" s="406" t="s">
        <v>484</v>
      </c>
      <c r="C83" s="407" t="s">
        <v>1058</v>
      </c>
      <c r="D83" s="407" t="s">
        <v>1046</v>
      </c>
      <c r="E83" s="407" t="s">
        <v>1047</v>
      </c>
      <c r="F83" s="407" t="s">
        <v>1059</v>
      </c>
      <c r="G83" s="407">
        <v>500</v>
      </c>
      <c r="H83" s="407" t="s">
        <v>1048</v>
      </c>
      <c r="I83" s="407" t="s">
        <v>1049</v>
      </c>
    </row>
    <row r="84" spans="1:9" ht="75" x14ac:dyDescent="0.2">
      <c r="A84" s="363">
        <v>76</v>
      </c>
      <c r="B84" s="406" t="s">
        <v>484</v>
      </c>
      <c r="C84" s="407" t="s">
        <v>1061</v>
      </c>
      <c r="D84" s="407" t="s">
        <v>491</v>
      </c>
      <c r="E84" s="407" t="s">
        <v>1063</v>
      </c>
      <c r="F84" s="407" t="s">
        <v>1062</v>
      </c>
      <c r="G84" s="407">
        <f>2100*3.05</f>
        <v>6405</v>
      </c>
      <c r="H84" s="408" t="s">
        <v>1064</v>
      </c>
      <c r="I84" s="407" t="s">
        <v>489</v>
      </c>
    </row>
    <row r="85" spans="1:9" ht="60" x14ac:dyDescent="0.2">
      <c r="A85" s="363">
        <v>77</v>
      </c>
      <c r="B85" s="406" t="s">
        <v>484</v>
      </c>
      <c r="C85" s="407" t="s">
        <v>1079</v>
      </c>
      <c r="D85" s="407" t="s">
        <v>1075</v>
      </c>
      <c r="E85" s="407" t="s">
        <v>1076</v>
      </c>
      <c r="F85" s="407" t="s">
        <v>1077</v>
      </c>
      <c r="G85" s="407">
        <v>750</v>
      </c>
      <c r="H85" s="408" t="s">
        <v>1078</v>
      </c>
      <c r="I85" s="407" t="s">
        <v>1074</v>
      </c>
    </row>
    <row r="86" spans="1:9" ht="60" x14ac:dyDescent="0.2">
      <c r="A86" s="363">
        <v>78</v>
      </c>
      <c r="B86" s="406" t="s">
        <v>484</v>
      </c>
      <c r="C86" s="407" t="s">
        <v>1060</v>
      </c>
      <c r="D86" s="407" t="s">
        <v>1050</v>
      </c>
      <c r="E86" s="407" t="s">
        <v>1031</v>
      </c>
      <c r="F86" s="407" t="s">
        <v>583</v>
      </c>
      <c r="G86" s="407">
        <f>1275*3.05</f>
        <v>3888.75</v>
      </c>
      <c r="H86" s="408" t="s">
        <v>1065</v>
      </c>
      <c r="I86" s="407" t="s">
        <v>1051</v>
      </c>
    </row>
    <row r="87" spans="1:9" ht="60" x14ac:dyDescent="0.2">
      <c r="A87" s="363">
        <v>79</v>
      </c>
      <c r="B87" s="406" t="s">
        <v>484</v>
      </c>
      <c r="C87" s="407" t="s">
        <v>1060</v>
      </c>
      <c r="D87" s="407" t="s">
        <v>1068</v>
      </c>
      <c r="E87" s="407" t="s">
        <v>1031</v>
      </c>
      <c r="F87" s="407" t="s">
        <v>1067</v>
      </c>
      <c r="G87" s="407">
        <f>850*3.05</f>
        <v>2592.5</v>
      </c>
      <c r="H87" s="408" t="s">
        <v>1066</v>
      </c>
      <c r="I87" s="407" t="s">
        <v>1071</v>
      </c>
    </row>
    <row r="88" spans="1:9" ht="60" x14ac:dyDescent="0.2">
      <c r="A88" s="363">
        <v>80</v>
      </c>
      <c r="B88" s="406" t="s">
        <v>484</v>
      </c>
      <c r="C88" s="407" t="s">
        <v>1060</v>
      </c>
      <c r="D88" s="407" t="s">
        <v>1072</v>
      </c>
      <c r="E88" s="407" t="s">
        <v>1031</v>
      </c>
      <c r="F88" s="407" t="s">
        <v>1073</v>
      </c>
      <c r="G88" s="407">
        <f>2250*3.05</f>
        <v>6862.5</v>
      </c>
      <c r="H88" s="408" t="s">
        <v>1069</v>
      </c>
      <c r="I88" s="407" t="s">
        <v>1070</v>
      </c>
    </row>
    <row r="89" spans="1:9" ht="60" x14ac:dyDescent="0.2">
      <c r="A89" s="363">
        <v>81</v>
      </c>
      <c r="B89" s="406" t="s">
        <v>484</v>
      </c>
      <c r="C89" s="407" t="s">
        <v>1082</v>
      </c>
      <c r="D89" s="407" t="s">
        <v>1081</v>
      </c>
      <c r="E89" s="407" t="s">
        <v>1084</v>
      </c>
      <c r="F89" s="407" t="s">
        <v>1083</v>
      </c>
      <c r="G89" s="407">
        <v>1250</v>
      </c>
      <c r="H89" s="408" t="s">
        <v>996</v>
      </c>
      <c r="I89" s="407" t="s">
        <v>1080</v>
      </c>
    </row>
    <row r="90" spans="1:9" ht="60" x14ac:dyDescent="0.2">
      <c r="A90" s="363">
        <v>82</v>
      </c>
      <c r="B90" s="406" t="s">
        <v>484</v>
      </c>
      <c r="C90" s="407" t="s">
        <v>1087</v>
      </c>
      <c r="D90" s="407" t="s">
        <v>1880</v>
      </c>
      <c r="E90" s="407" t="s">
        <v>1031</v>
      </c>
      <c r="F90" s="407" t="s">
        <v>1088</v>
      </c>
      <c r="G90" s="407">
        <v>833</v>
      </c>
      <c r="H90" s="408" t="s">
        <v>1086</v>
      </c>
      <c r="I90" s="407" t="s">
        <v>1085</v>
      </c>
    </row>
    <row r="91" spans="1:9" ht="60" x14ac:dyDescent="0.2">
      <c r="A91" s="363">
        <v>83</v>
      </c>
      <c r="B91" s="406" t="s">
        <v>484</v>
      </c>
      <c r="C91" s="407" t="s">
        <v>1090</v>
      </c>
      <c r="D91" s="407" t="s">
        <v>505</v>
      </c>
      <c r="E91" s="407" t="s">
        <v>1031</v>
      </c>
      <c r="F91" s="407" t="s">
        <v>703</v>
      </c>
      <c r="G91" s="407">
        <v>1250</v>
      </c>
      <c r="H91" s="407">
        <v>60001107504</v>
      </c>
      <c r="I91" s="407" t="s">
        <v>1089</v>
      </c>
    </row>
    <row r="92" spans="1:9" ht="15" x14ac:dyDescent="0.2">
      <c r="A92" s="363"/>
      <c r="B92" s="363"/>
      <c r="C92" s="364"/>
      <c r="D92" s="364"/>
      <c r="E92" s="364"/>
      <c r="F92" s="364"/>
      <c r="G92" s="364"/>
      <c r="H92" s="364"/>
      <c r="I92" s="364"/>
    </row>
    <row r="93" spans="1:9" x14ac:dyDescent="0.2">
      <c r="A93" s="185"/>
      <c r="B93" s="185"/>
      <c r="C93" s="185"/>
      <c r="D93" s="185"/>
      <c r="E93" s="185"/>
      <c r="F93" s="185"/>
      <c r="G93" s="185"/>
      <c r="H93" s="185"/>
      <c r="I93" s="185"/>
    </row>
    <row r="94" spans="1:9" x14ac:dyDescent="0.2">
      <c r="A94" s="185"/>
      <c r="B94" s="185"/>
      <c r="C94" s="185"/>
      <c r="D94" s="185"/>
      <c r="E94" s="185"/>
      <c r="F94" s="185"/>
      <c r="G94" s="185"/>
      <c r="H94" s="185"/>
      <c r="I94" s="185"/>
    </row>
    <row r="95" spans="1:9" ht="15" x14ac:dyDescent="0.3">
      <c r="A95" s="365"/>
      <c r="B95" s="365"/>
      <c r="C95" s="185"/>
      <c r="D95" s="185"/>
      <c r="E95" s="185"/>
      <c r="F95" s="185"/>
      <c r="G95" s="185"/>
      <c r="H95" s="185"/>
      <c r="I95" s="185"/>
    </row>
    <row r="96" spans="1:9" ht="15" x14ac:dyDescent="0.3">
      <c r="A96" s="21"/>
      <c r="B96" s="21"/>
      <c r="C96" s="366" t="s">
        <v>96</v>
      </c>
      <c r="D96" s="21"/>
      <c r="E96" s="21"/>
      <c r="F96" s="19"/>
      <c r="G96" s="21"/>
      <c r="H96" s="21"/>
      <c r="I96" s="21"/>
    </row>
    <row r="97" spans="1:8" ht="15" x14ac:dyDescent="0.3">
      <c r="A97" s="21"/>
      <c r="B97" s="21"/>
      <c r="C97" s="21"/>
      <c r="D97" s="483"/>
      <c r="E97" s="483"/>
      <c r="G97" s="188"/>
      <c r="H97" s="367"/>
    </row>
    <row r="98" spans="1:8" ht="15" x14ac:dyDescent="0.3">
      <c r="C98" s="21"/>
      <c r="D98" s="484" t="s">
        <v>251</v>
      </c>
      <c r="E98" s="484"/>
      <c r="G98" s="485" t="s">
        <v>457</v>
      </c>
      <c r="H98" s="485"/>
    </row>
    <row r="99" spans="1:8" ht="15" x14ac:dyDescent="0.3">
      <c r="C99" s="21"/>
      <c r="D99" s="21"/>
      <c r="E99" s="21"/>
      <c r="G99" s="486"/>
      <c r="H99" s="486"/>
    </row>
    <row r="100" spans="1:8" ht="15" x14ac:dyDescent="0.3">
      <c r="C100" s="21"/>
      <c r="D100" s="487" t="s">
        <v>127</v>
      </c>
      <c r="E100" s="487"/>
      <c r="G100" s="486"/>
      <c r="H100" s="486"/>
    </row>
  </sheetData>
  <mergeCells count="4">
    <mergeCell ref="D97:E97"/>
    <mergeCell ref="D98:E98"/>
    <mergeCell ref="G98:H100"/>
    <mergeCell ref="D100:E100"/>
  </mergeCells>
  <dataValidations disablePrompts="1" count="1">
    <dataValidation type="list" allowBlank="1" showInputMessage="1" showErrorMessage="1" sqref="B9:B92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view="pageBreakPreview" topLeftCell="A11" zoomScale="80" zoomScaleNormal="100" zoomScaleSheetLayoutView="80" workbookViewId="0">
      <selection activeCell="D60" sqref="D60"/>
    </sheetView>
  </sheetViews>
  <sheetFormatPr defaultRowHeight="12.75" x14ac:dyDescent="0.2"/>
  <cols>
    <col min="1" max="1" width="6.85546875" style="359" customWidth="1"/>
    <col min="2" max="2" width="14.85546875" style="359" customWidth="1"/>
    <col min="3" max="3" width="21.140625" style="359" customWidth="1"/>
    <col min="4" max="5" width="12.7109375" style="359" customWidth="1"/>
    <col min="6" max="6" width="13.42578125" style="359" bestFit="1" customWidth="1"/>
    <col min="7" max="7" width="15.28515625" style="359" customWidth="1"/>
    <col min="8" max="8" width="23.85546875" style="359" customWidth="1"/>
    <col min="9" max="9" width="16.140625" style="359" customWidth="1"/>
    <col min="10" max="10" width="19" style="359" customWidth="1"/>
    <col min="11" max="11" width="17.7109375" style="359" customWidth="1"/>
    <col min="12" max="16384" width="9.140625" style="359"/>
  </cols>
  <sheetData>
    <row r="1" spans="1:12" s="189" customFormat="1" ht="15" x14ac:dyDescent="0.2">
      <c r="A1" s="182" t="s">
        <v>288</v>
      </c>
      <c r="B1" s="182"/>
      <c r="C1" s="182"/>
      <c r="D1" s="183"/>
      <c r="E1" s="183"/>
      <c r="F1" s="183"/>
      <c r="G1" s="183"/>
      <c r="H1" s="183"/>
      <c r="I1" s="183"/>
      <c r="J1" s="183"/>
      <c r="K1" s="346" t="s">
        <v>97</v>
      </c>
    </row>
    <row r="2" spans="1:12" s="189" customFormat="1" ht="15" x14ac:dyDescent="0.3">
      <c r="A2" s="139" t="s">
        <v>128</v>
      </c>
      <c r="B2" s="139"/>
      <c r="C2" s="139"/>
      <c r="D2" s="183"/>
      <c r="E2" s="183"/>
      <c r="F2" s="183"/>
      <c r="G2" s="183"/>
      <c r="H2" s="183"/>
      <c r="I2" s="183"/>
      <c r="J2" s="183"/>
      <c r="K2" s="343" t="str">
        <f>'ფორმა N1'!K2</f>
        <v>13.10.2020 - 31.10.2020</v>
      </c>
    </row>
    <row r="3" spans="1:12" s="189" customFormat="1" ht="15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32"/>
      <c r="L3" s="359"/>
    </row>
    <row r="4" spans="1:12" s="189" customFormat="1" ht="15" x14ac:dyDescent="0.3">
      <c r="A4" s="107" t="s">
        <v>257</v>
      </c>
      <c r="B4" s="107"/>
      <c r="C4" s="107"/>
      <c r="D4" s="107"/>
      <c r="E4" s="107"/>
      <c r="F4" s="354"/>
      <c r="G4" s="184"/>
      <c r="H4" s="183"/>
      <c r="I4" s="183"/>
      <c r="J4" s="183"/>
      <c r="K4" s="183"/>
    </row>
    <row r="5" spans="1:12" ht="15" x14ac:dyDescent="0.3">
      <c r="A5" s="355" t="str">
        <f>'ფორმა N1'!A5</f>
        <v>მოქალაქეთა პოლიტიკური გაერთიანება „ლელო საქართველოსთვის“</v>
      </c>
      <c r="B5" s="355"/>
      <c r="C5" s="355"/>
      <c r="D5" s="356"/>
      <c r="E5" s="356"/>
      <c r="F5" s="356"/>
      <c r="G5" s="357"/>
      <c r="H5" s="358"/>
      <c r="I5" s="358"/>
      <c r="J5" s="358"/>
      <c r="K5" s="357"/>
    </row>
    <row r="6" spans="1:12" s="189" customFormat="1" ht="13.5" x14ac:dyDescent="0.2">
      <c r="A6" s="133"/>
      <c r="B6" s="133"/>
      <c r="C6" s="133"/>
      <c r="D6" s="360"/>
      <c r="E6" s="360"/>
      <c r="F6" s="360"/>
      <c r="G6" s="183"/>
      <c r="H6" s="183"/>
      <c r="I6" s="183"/>
      <c r="J6" s="183"/>
      <c r="K6" s="183"/>
    </row>
    <row r="7" spans="1:12" s="189" customFormat="1" ht="60" x14ac:dyDescent="0.2">
      <c r="A7" s="361" t="s">
        <v>64</v>
      </c>
      <c r="B7" s="361" t="s">
        <v>450</v>
      </c>
      <c r="C7" s="361" t="s">
        <v>231</v>
      </c>
      <c r="D7" s="362" t="s">
        <v>228</v>
      </c>
      <c r="E7" s="362" t="s">
        <v>229</v>
      </c>
      <c r="F7" s="362" t="s">
        <v>322</v>
      </c>
      <c r="G7" s="362" t="s">
        <v>230</v>
      </c>
      <c r="H7" s="362" t="s">
        <v>458</v>
      </c>
      <c r="I7" s="362" t="s">
        <v>227</v>
      </c>
      <c r="J7" s="362" t="s">
        <v>455</v>
      </c>
      <c r="K7" s="362" t="s">
        <v>456</v>
      </c>
    </row>
    <row r="8" spans="1:12" s="189" customFormat="1" ht="15" x14ac:dyDescent="0.2">
      <c r="A8" s="361">
        <v>1</v>
      </c>
      <c r="B8" s="361">
        <v>2</v>
      </c>
      <c r="C8" s="361">
        <v>3</v>
      </c>
      <c r="D8" s="362">
        <v>4</v>
      </c>
      <c r="E8" s="361">
        <v>5</v>
      </c>
      <c r="F8" s="362">
        <v>6</v>
      </c>
      <c r="G8" s="361">
        <v>7</v>
      </c>
      <c r="H8" s="362">
        <v>8</v>
      </c>
      <c r="I8" s="361">
        <v>9</v>
      </c>
      <c r="J8" s="361">
        <v>10</v>
      </c>
      <c r="K8" s="362">
        <v>11</v>
      </c>
    </row>
    <row r="9" spans="1:12" s="189" customFormat="1" ht="30" x14ac:dyDescent="0.2">
      <c r="A9" s="363">
        <v>1</v>
      </c>
      <c r="B9" s="363" t="s">
        <v>484</v>
      </c>
      <c r="C9" s="363" t="s">
        <v>824</v>
      </c>
      <c r="D9" s="364" t="s">
        <v>825</v>
      </c>
      <c r="E9" s="364" t="s">
        <v>826</v>
      </c>
      <c r="F9" s="364">
        <v>2015</v>
      </c>
      <c r="G9" s="364" t="s">
        <v>827</v>
      </c>
      <c r="H9" s="364">
        <v>1875</v>
      </c>
      <c r="I9" s="364" t="s">
        <v>828</v>
      </c>
      <c r="J9" s="364" t="s">
        <v>829</v>
      </c>
      <c r="K9" s="364" t="s">
        <v>830</v>
      </c>
    </row>
    <row r="10" spans="1:12" s="189" customFormat="1" ht="30" x14ac:dyDescent="0.2">
      <c r="A10" s="363">
        <v>2</v>
      </c>
      <c r="B10" s="363" t="s">
        <v>484</v>
      </c>
      <c r="C10" s="363" t="s">
        <v>824</v>
      </c>
      <c r="D10" s="364" t="s">
        <v>825</v>
      </c>
      <c r="E10" s="364" t="s">
        <v>826</v>
      </c>
      <c r="F10" s="364">
        <v>2015</v>
      </c>
      <c r="G10" s="364" t="s">
        <v>831</v>
      </c>
      <c r="H10" s="364">
        <v>1875</v>
      </c>
      <c r="I10" s="364" t="s">
        <v>828</v>
      </c>
      <c r="J10" s="364" t="s">
        <v>829</v>
      </c>
      <c r="K10" s="364" t="s">
        <v>830</v>
      </c>
    </row>
    <row r="11" spans="1:12" s="189" customFormat="1" ht="30" x14ac:dyDescent="0.2">
      <c r="A11" s="363">
        <v>3</v>
      </c>
      <c r="B11" s="363" t="s">
        <v>484</v>
      </c>
      <c r="C11" s="363" t="s">
        <v>1001</v>
      </c>
      <c r="D11" s="364" t="s">
        <v>1006</v>
      </c>
      <c r="E11" s="364" t="s">
        <v>1007</v>
      </c>
      <c r="F11" s="364">
        <v>1998</v>
      </c>
      <c r="G11" s="364" t="s">
        <v>1002</v>
      </c>
      <c r="H11" s="364">
        <f>18841/2</f>
        <v>9420.5</v>
      </c>
      <c r="I11" s="364" t="s">
        <v>1005</v>
      </c>
      <c r="J11" s="402" t="s">
        <v>1003</v>
      </c>
      <c r="K11" s="364" t="s">
        <v>1004</v>
      </c>
    </row>
    <row r="12" spans="1:12" s="189" customFormat="1" ht="75" x14ac:dyDescent="0.2">
      <c r="A12" s="363">
        <v>4</v>
      </c>
      <c r="B12" s="363" t="s">
        <v>484</v>
      </c>
      <c r="C12" s="363" t="s">
        <v>824</v>
      </c>
      <c r="D12" s="364" t="s">
        <v>1885</v>
      </c>
      <c r="E12" s="364" t="s">
        <v>1886</v>
      </c>
      <c r="F12" s="364">
        <v>2008</v>
      </c>
      <c r="G12" s="364" t="s">
        <v>1884</v>
      </c>
      <c r="H12" s="364">
        <v>1500</v>
      </c>
      <c r="I12" s="364" t="s">
        <v>1882</v>
      </c>
      <c r="J12" s="402" t="s">
        <v>1883</v>
      </c>
      <c r="K12" s="364" t="s">
        <v>1881</v>
      </c>
    </row>
    <row r="13" spans="1:12" s="189" customFormat="1" ht="30" x14ac:dyDescent="0.2">
      <c r="A13" s="363">
        <v>5</v>
      </c>
      <c r="B13" s="363" t="s">
        <v>484</v>
      </c>
      <c r="C13" s="363" t="s">
        <v>2121</v>
      </c>
      <c r="D13" s="364" t="s">
        <v>2122</v>
      </c>
      <c r="E13" s="364" t="s">
        <v>2123</v>
      </c>
      <c r="F13" s="364"/>
      <c r="G13" s="364"/>
      <c r="H13" s="364">
        <v>377.6</v>
      </c>
      <c r="I13" s="364" t="s">
        <v>2119</v>
      </c>
      <c r="J13" s="364">
        <v>405245140</v>
      </c>
      <c r="K13" s="364" t="s">
        <v>2120</v>
      </c>
    </row>
    <row r="14" spans="1:12" s="189" customFormat="1" ht="30" x14ac:dyDescent="0.2">
      <c r="A14" s="363">
        <v>6</v>
      </c>
      <c r="B14" s="363" t="s">
        <v>484</v>
      </c>
      <c r="C14" s="363" t="s">
        <v>2121</v>
      </c>
      <c r="D14" s="364" t="s">
        <v>2122</v>
      </c>
      <c r="E14" s="364" t="s">
        <v>2123</v>
      </c>
      <c r="F14" s="364"/>
      <c r="G14" s="364"/>
      <c r="H14" s="364">
        <v>377.6</v>
      </c>
      <c r="I14" s="364" t="s">
        <v>2119</v>
      </c>
      <c r="J14" s="364">
        <v>405245140</v>
      </c>
      <c r="K14" s="364" t="s">
        <v>2120</v>
      </c>
    </row>
    <row r="15" spans="1:12" s="189" customFormat="1" ht="30" x14ac:dyDescent="0.2">
      <c r="A15" s="363">
        <v>7</v>
      </c>
      <c r="B15" s="363" t="s">
        <v>484</v>
      </c>
      <c r="C15" s="363" t="s">
        <v>2121</v>
      </c>
      <c r="D15" s="364" t="s">
        <v>2122</v>
      </c>
      <c r="E15" s="364" t="s">
        <v>2123</v>
      </c>
      <c r="F15" s="364"/>
      <c r="G15" s="364"/>
      <c r="H15" s="364">
        <v>377.6</v>
      </c>
      <c r="I15" s="364" t="s">
        <v>2119</v>
      </c>
      <c r="J15" s="364">
        <v>405245140</v>
      </c>
      <c r="K15" s="364" t="s">
        <v>2120</v>
      </c>
    </row>
    <row r="16" spans="1:12" s="189" customFormat="1" ht="30" x14ac:dyDescent="0.2">
      <c r="A16" s="363">
        <v>8</v>
      </c>
      <c r="B16" s="363" t="s">
        <v>484</v>
      </c>
      <c r="C16" s="363" t="s">
        <v>2121</v>
      </c>
      <c r="D16" s="364" t="s">
        <v>2122</v>
      </c>
      <c r="E16" s="364" t="s">
        <v>2123</v>
      </c>
      <c r="F16" s="364"/>
      <c r="G16" s="364"/>
      <c r="H16" s="364">
        <v>377.6</v>
      </c>
      <c r="I16" s="364" t="s">
        <v>2119</v>
      </c>
      <c r="J16" s="364">
        <v>405245140</v>
      </c>
      <c r="K16" s="364" t="s">
        <v>2120</v>
      </c>
    </row>
    <row r="17" spans="1:11" s="189" customFormat="1" ht="30" x14ac:dyDescent="0.2">
      <c r="A17" s="363">
        <v>9</v>
      </c>
      <c r="B17" s="363" t="s">
        <v>484</v>
      </c>
      <c r="C17" s="363" t="s">
        <v>2121</v>
      </c>
      <c r="D17" s="364" t="s">
        <v>2124</v>
      </c>
      <c r="E17" s="364" t="s">
        <v>2125</v>
      </c>
      <c r="F17" s="364"/>
      <c r="G17" s="364"/>
      <c r="H17" s="364">
        <v>360.14</v>
      </c>
      <c r="I17" s="364" t="s">
        <v>2119</v>
      </c>
      <c r="J17" s="364">
        <v>405245140</v>
      </c>
      <c r="K17" s="364" t="s">
        <v>2120</v>
      </c>
    </row>
    <row r="18" spans="1:11" s="189" customFormat="1" ht="30" x14ac:dyDescent="0.2">
      <c r="A18" s="363">
        <v>10</v>
      </c>
      <c r="B18" s="363" t="s">
        <v>484</v>
      </c>
      <c r="C18" s="363" t="s">
        <v>2121</v>
      </c>
      <c r="D18" s="364" t="s">
        <v>2124</v>
      </c>
      <c r="E18" s="364" t="s">
        <v>2125</v>
      </c>
      <c r="F18" s="364"/>
      <c r="G18" s="364"/>
      <c r="H18" s="364">
        <v>360.14</v>
      </c>
      <c r="I18" s="364" t="s">
        <v>2119</v>
      </c>
      <c r="J18" s="364">
        <v>405245140</v>
      </c>
      <c r="K18" s="364" t="s">
        <v>2120</v>
      </c>
    </row>
    <row r="19" spans="1:11" s="189" customFormat="1" ht="30" x14ac:dyDescent="0.2">
      <c r="A19" s="363">
        <v>11</v>
      </c>
      <c r="B19" s="363" t="s">
        <v>484</v>
      </c>
      <c r="C19" s="363" t="s">
        <v>2121</v>
      </c>
      <c r="D19" s="364" t="s">
        <v>2124</v>
      </c>
      <c r="E19" s="364" t="s">
        <v>2125</v>
      </c>
      <c r="F19" s="364"/>
      <c r="G19" s="364"/>
      <c r="H19" s="364">
        <v>360.14</v>
      </c>
      <c r="I19" s="364" t="s">
        <v>2119</v>
      </c>
      <c r="J19" s="364">
        <v>405245140</v>
      </c>
      <c r="K19" s="364" t="s">
        <v>2120</v>
      </c>
    </row>
    <row r="20" spans="1:11" s="189" customFormat="1" ht="30" x14ac:dyDescent="0.2">
      <c r="A20" s="363">
        <v>12</v>
      </c>
      <c r="B20" s="363" t="s">
        <v>484</v>
      </c>
      <c r="C20" s="363" t="s">
        <v>2121</v>
      </c>
      <c r="D20" s="364" t="s">
        <v>2124</v>
      </c>
      <c r="E20" s="364" t="s">
        <v>2126</v>
      </c>
      <c r="F20" s="364"/>
      <c r="G20" s="364"/>
      <c r="H20" s="364">
        <v>271.33999999999997</v>
      </c>
      <c r="I20" s="364" t="s">
        <v>2119</v>
      </c>
      <c r="J20" s="364">
        <v>405245140</v>
      </c>
      <c r="K20" s="364" t="s">
        <v>2120</v>
      </c>
    </row>
    <row r="21" spans="1:11" s="189" customFormat="1" ht="30" x14ac:dyDescent="0.2">
      <c r="A21" s="363">
        <v>13</v>
      </c>
      <c r="B21" s="363" t="s">
        <v>484</v>
      </c>
      <c r="C21" s="363" t="s">
        <v>2121</v>
      </c>
      <c r="D21" s="364" t="s">
        <v>2124</v>
      </c>
      <c r="E21" s="364" t="s">
        <v>2126</v>
      </c>
      <c r="F21" s="364"/>
      <c r="G21" s="364"/>
      <c r="H21" s="364">
        <v>271.33999999999997</v>
      </c>
      <c r="I21" s="364" t="s">
        <v>2119</v>
      </c>
      <c r="J21" s="364">
        <v>405245140</v>
      </c>
      <c r="K21" s="364" t="s">
        <v>2120</v>
      </c>
    </row>
    <row r="22" spans="1:11" s="189" customFormat="1" ht="30" x14ac:dyDescent="0.2">
      <c r="A22" s="363">
        <v>14</v>
      </c>
      <c r="B22" s="363" t="s">
        <v>484</v>
      </c>
      <c r="C22" s="363" t="s">
        <v>2121</v>
      </c>
      <c r="D22" s="364" t="s">
        <v>2124</v>
      </c>
      <c r="E22" s="364" t="s">
        <v>2126</v>
      </c>
      <c r="F22" s="364"/>
      <c r="G22" s="364"/>
      <c r="H22" s="364">
        <v>271.33999999999997</v>
      </c>
      <c r="I22" s="364" t="s">
        <v>2119</v>
      </c>
      <c r="J22" s="364">
        <v>405245140</v>
      </c>
      <c r="K22" s="364" t="s">
        <v>2120</v>
      </c>
    </row>
    <row r="23" spans="1:11" s="189" customFormat="1" ht="30" x14ac:dyDescent="0.2">
      <c r="A23" s="363">
        <v>15</v>
      </c>
      <c r="B23" s="363" t="s">
        <v>484</v>
      </c>
      <c r="C23" s="363" t="s">
        <v>2121</v>
      </c>
      <c r="D23" s="364" t="s">
        <v>2122</v>
      </c>
      <c r="E23" s="364" t="s">
        <v>2127</v>
      </c>
      <c r="F23" s="364">
        <v>2017</v>
      </c>
      <c r="G23" s="364" t="s">
        <v>2198</v>
      </c>
      <c r="H23" s="364">
        <v>582.32000000000005</v>
      </c>
      <c r="I23" s="364" t="s">
        <v>2119</v>
      </c>
      <c r="J23" s="364">
        <v>405245140</v>
      </c>
      <c r="K23" s="364" t="s">
        <v>2120</v>
      </c>
    </row>
    <row r="24" spans="1:11" s="189" customFormat="1" ht="30" x14ac:dyDescent="0.2">
      <c r="A24" s="363">
        <v>16</v>
      </c>
      <c r="B24" s="363" t="s">
        <v>484</v>
      </c>
      <c r="C24" s="363" t="s">
        <v>2121</v>
      </c>
      <c r="D24" s="364" t="s">
        <v>2128</v>
      </c>
      <c r="E24" s="364" t="s">
        <v>2129</v>
      </c>
      <c r="F24" s="364">
        <v>2017</v>
      </c>
      <c r="G24" s="364" t="s">
        <v>2199</v>
      </c>
      <c r="H24" s="364">
        <v>584.1</v>
      </c>
      <c r="I24" s="364" t="s">
        <v>2119</v>
      </c>
      <c r="J24" s="364">
        <v>405245140</v>
      </c>
      <c r="K24" s="364" t="s">
        <v>2120</v>
      </c>
    </row>
    <row r="25" spans="1:11" s="189" customFormat="1" ht="30" x14ac:dyDescent="0.2">
      <c r="A25" s="363">
        <v>17</v>
      </c>
      <c r="B25" s="363" t="s">
        <v>484</v>
      </c>
      <c r="C25" s="363" t="s">
        <v>2121</v>
      </c>
      <c r="D25" s="364" t="s">
        <v>1885</v>
      </c>
      <c r="E25" s="364" t="s">
        <v>2130</v>
      </c>
      <c r="F25" s="364">
        <v>2017</v>
      </c>
      <c r="G25" s="364" t="s">
        <v>2201</v>
      </c>
      <c r="H25" s="364">
        <v>584.1</v>
      </c>
      <c r="I25" s="364" t="s">
        <v>2119</v>
      </c>
      <c r="J25" s="364">
        <v>405245140</v>
      </c>
      <c r="K25" s="364" t="s">
        <v>2120</v>
      </c>
    </row>
    <row r="26" spans="1:11" s="189" customFormat="1" ht="30" x14ac:dyDescent="0.2">
      <c r="A26" s="363">
        <v>18</v>
      </c>
      <c r="B26" s="363" t="s">
        <v>484</v>
      </c>
      <c r="C26" s="363" t="s">
        <v>824</v>
      </c>
      <c r="D26" s="364" t="s">
        <v>1885</v>
      </c>
      <c r="E26" s="364" t="s">
        <v>1886</v>
      </c>
      <c r="F26" s="364"/>
      <c r="G26" s="364" t="s">
        <v>2197</v>
      </c>
      <c r="H26" s="364">
        <v>389.4</v>
      </c>
      <c r="I26" s="364" t="s">
        <v>2119</v>
      </c>
      <c r="J26" s="364">
        <v>405245140</v>
      </c>
      <c r="K26" s="364" t="s">
        <v>2120</v>
      </c>
    </row>
    <row r="27" spans="1:11" s="189" customFormat="1" ht="30" x14ac:dyDescent="0.2">
      <c r="A27" s="363">
        <v>19</v>
      </c>
      <c r="B27" s="363" t="s">
        <v>484</v>
      </c>
      <c r="C27" s="363" t="s">
        <v>2121</v>
      </c>
      <c r="D27" s="364" t="s">
        <v>2124</v>
      </c>
      <c r="E27" s="364" t="s">
        <v>2131</v>
      </c>
      <c r="F27" s="364">
        <v>2018</v>
      </c>
      <c r="G27" s="364" t="s">
        <v>2200</v>
      </c>
      <c r="H27" s="364">
        <v>584.1</v>
      </c>
      <c r="I27" s="364" t="s">
        <v>2119</v>
      </c>
      <c r="J27" s="364">
        <v>405245140</v>
      </c>
      <c r="K27" s="364" t="s">
        <v>2120</v>
      </c>
    </row>
    <row r="28" spans="1:11" s="189" customFormat="1" ht="60" x14ac:dyDescent="0.2">
      <c r="A28" s="363">
        <v>20</v>
      </c>
      <c r="B28" s="363" t="s">
        <v>484</v>
      </c>
      <c r="C28" s="363" t="s">
        <v>824</v>
      </c>
      <c r="D28" s="364" t="s">
        <v>1885</v>
      </c>
      <c r="E28" s="364" t="s">
        <v>1886</v>
      </c>
      <c r="F28" s="364">
        <v>2008</v>
      </c>
      <c r="G28" s="364" t="s">
        <v>2172</v>
      </c>
      <c r="H28" s="364">
        <v>3580</v>
      </c>
      <c r="I28" s="364" t="s">
        <v>2173</v>
      </c>
      <c r="J28" s="364">
        <v>405116360</v>
      </c>
      <c r="K28" s="364" t="s">
        <v>2174</v>
      </c>
    </row>
    <row r="29" spans="1:11" s="189" customFormat="1" ht="15" x14ac:dyDescent="0.2">
      <c r="A29" s="363" t="s">
        <v>261</v>
      </c>
      <c r="B29" s="363"/>
      <c r="C29" s="363"/>
      <c r="D29" s="364"/>
      <c r="E29" s="364"/>
      <c r="F29" s="364"/>
      <c r="G29" s="364"/>
      <c r="H29" s="364"/>
      <c r="I29" s="364"/>
      <c r="J29" s="364"/>
      <c r="K29" s="364"/>
    </row>
    <row r="30" spans="1:11" x14ac:dyDescent="0.2">
      <c r="A30" s="368"/>
      <c r="B30" s="368"/>
      <c r="C30" s="368"/>
      <c r="D30" s="368"/>
      <c r="E30" s="368"/>
      <c r="F30" s="368"/>
      <c r="G30" s="368"/>
      <c r="H30" s="368"/>
      <c r="I30" s="368"/>
      <c r="J30" s="368"/>
      <c r="K30" s="368"/>
    </row>
    <row r="31" spans="1:11" x14ac:dyDescent="0.2">
      <c r="A31" s="368"/>
      <c r="B31" s="368"/>
      <c r="C31" s="368"/>
      <c r="D31" s="368"/>
      <c r="E31" s="368"/>
      <c r="F31" s="368"/>
      <c r="G31" s="368"/>
      <c r="H31" s="368"/>
      <c r="I31" s="368"/>
      <c r="J31" s="368"/>
      <c r="K31" s="368"/>
    </row>
    <row r="32" spans="1:11" ht="15" x14ac:dyDescent="0.3">
      <c r="A32" s="369"/>
      <c r="B32" s="369"/>
      <c r="C32" s="369"/>
      <c r="D32" s="368"/>
      <c r="E32" s="368"/>
      <c r="F32" s="368"/>
      <c r="G32" s="368"/>
      <c r="H32" s="368"/>
      <c r="I32" s="368"/>
      <c r="J32" s="368"/>
      <c r="K32" s="368"/>
    </row>
    <row r="33" spans="1:11" ht="15" x14ac:dyDescent="0.3">
      <c r="A33" s="370"/>
      <c r="B33" s="370"/>
      <c r="C33" s="370"/>
      <c r="D33" s="371" t="s">
        <v>96</v>
      </c>
      <c r="E33" s="370"/>
      <c r="F33" s="370"/>
      <c r="G33" s="372"/>
      <c r="H33" s="370"/>
      <c r="I33" s="370"/>
      <c r="J33" s="370"/>
      <c r="K33" s="370"/>
    </row>
    <row r="34" spans="1:11" ht="15" x14ac:dyDescent="0.3">
      <c r="A34" s="370"/>
      <c r="B34" s="370"/>
      <c r="C34" s="370"/>
      <c r="D34" s="370"/>
      <c r="E34" s="373"/>
      <c r="F34" s="370"/>
      <c r="H34" s="373"/>
      <c r="I34" s="373"/>
      <c r="J34" s="374"/>
    </row>
    <row r="35" spans="1:11" ht="15" x14ac:dyDescent="0.3">
      <c r="D35" s="370"/>
      <c r="E35" s="375" t="s">
        <v>251</v>
      </c>
      <c r="F35" s="370"/>
      <c r="H35" s="376" t="s">
        <v>256</v>
      </c>
      <c r="I35" s="376"/>
    </row>
    <row r="36" spans="1:11" ht="15" x14ac:dyDescent="0.3">
      <c r="D36" s="370"/>
      <c r="E36" s="377" t="s">
        <v>127</v>
      </c>
      <c r="F36" s="370"/>
      <c r="H36" s="370" t="s">
        <v>252</v>
      </c>
      <c r="I36" s="370"/>
    </row>
    <row r="37" spans="1:11" ht="15" x14ac:dyDescent="0.3">
      <c r="D37" s="370"/>
      <c r="E37" s="377"/>
    </row>
  </sheetData>
  <dataValidations count="1">
    <dataValidation type="list" allowBlank="1" showInputMessage="1" showErrorMessage="1" sqref="B9:B29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D60" sqref="D60"/>
    </sheetView>
  </sheetViews>
  <sheetFormatPr defaultRowHeight="12.75" x14ac:dyDescent="0.2"/>
  <cols>
    <col min="1" max="1" width="11.7109375" style="174" customWidth="1"/>
    <col min="2" max="2" width="21.5703125" style="174" customWidth="1"/>
    <col min="3" max="3" width="19.140625" style="174" customWidth="1"/>
    <col min="4" max="4" width="23.7109375" style="174" customWidth="1"/>
    <col min="5" max="6" width="16.5703125" style="174" bestFit="1" customWidth="1"/>
    <col min="7" max="7" width="17" style="174" customWidth="1"/>
    <col min="8" max="8" width="19" style="174" customWidth="1"/>
    <col min="9" max="9" width="24.42578125" style="174" customWidth="1"/>
    <col min="10" max="16384" width="9.140625" style="174"/>
  </cols>
  <sheetData>
    <row r="1" spans="1:13" customFormat="1" ht="15" x14ac:dyDescent="0.2">
      <c r="A1" s="128" t="s">
        <v>395</v>
      </c>
      <c r="B1" s="129"/>
      <c r="C1" s="129"/>
      <c r="D1" s="129"/>
      <c r="E1" s="129"/>
      <c r="F1" s="129"/>
      <c r="G1" s="129"/>
      <c r="H1" s="135"/>
      <c r="I1" s="71" t="s">
        <v>97</v>
      </c>
    </row>
    <row r="2" spans="1:13" customFormat="1" ht="15" x14ac:dyDescent="0.3">
      <c r="A2" s="98" t="s">
        <v>128</v>
      </c>
      <c r="B2" s="129"/>
      <c r="C2" s="129"/>
      <c r="D2" s="129"/>
      <c r="E2" s="129"/>
      <c r="F2" s="129"/>
      <c r="G2" s="129"/>
      <c r="H2" s="135"/>
      <c r="I2" s="193" t="str">
        <f>'ფორმა N1'!K2</f>
        <v>13.10.2020 - 31.10.2020</v>
      </c>
    </row>
    <row r="3" spans="1:13" customFormat="1" ht="15" x14ac:dyDescent="0.2">
      <c r="A3" s="129"/>
      <c r="B3" s="129"/>
      <c r="C3" s="129"/>
      <c r="D3" s="129"/>
      <c r="E3" s="129"/>
      <c r="F3" s="129"/>
      <c r="G3" s="129"/>
      <c r="H3" s="132"/>
      <c r="I3" s="132"/>
      <c r="M3" s="174"/>
    </row>
    <row r="4" spans="1:13" customFormat="1" ht="15" x14ac:dyDescent="0.3">
      <c r="A4" s="69" t="str">
        <f>'ფორმა N2'!A4</f>
        <v>ანგარიშვალდებული პირის დასახელება:</v>
      </c>
      <c r="B4" s="69"/>
      <c r="C4" s="69"/>
      <c r="D4" s="129"/>
      <c r="E4" s="129"/>
      <c r="F4" s="129"/>
      <c r="G4" s="129"/>
      <c r="H4" s="129"/>
      <c r="I4" s="137"/>
    </row>
    <row r="5" spans="1:13" ht="15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73"/>
      <c r="C5" s="73"/>
      <c r="D5" s="196"/>
      <c r="E5" s="196"/>
      <c r="F5" s="196"/>
      <c r="G5" s="196"/>
      <c r="H5" s="196"/>
      <c r="I5" s="195"/>
    </row>
    <row r="6" spans="1:13" customFormat="1" ht="13.5" x14ac:dyDescent="0.2">
      <c r="A6" s="133"/>
      <c r="B6" s="134"/>
      <c r="C6" s="134"/>
      <c r="D6" s="129"/>
      <c r="E6" s="129"/>
      <c r="F6" s="129"/>
      <c r="G6" s="129"/>
      <c r="H6" s="129"/>
      <c r="I6" s="129"/>
    </row>
    <row r="7" spans="1:13" customFormat="1" ht="75" x14ac:dyDescent="0.2">
      <c r="A7" s="138" t="s">
        <v>64</v>
      </c>
      <c r="B7" s="127" t="s">
        <v>347</v>
      </c>
      <c r="C7" s="127" t="s">
        <v>348</v>
      </c>
      <c r="D7" s="127" t="s">
        <v>353</v>
      </c>
      <c r="E7" s="127" t="s">
        <v>354</v>
      </c>
      <c r="F7" s="127" t="s">
        <v>349</v>
      </c>
      <c r="G7" s="127" t="s">
        <v>350</v>
      </c>
      <c r="H7" s="127" t="s">
        <v>361</v>
      </c>
      <c r="I7" s="127" t="s">
        <v>351</v>
      </c>
    </row>
    <row r="8" spans="1:13" customFormat="1" ht="15" x14ac:dyDescent="0.2">
      <c r="A8" s="125">
        <v>1</v>
      </c>
      <c r="B8" s="125">
        <v>2</v>
      </c>
      <c r="C8" s="127">
        <v>3</v>
      </c>
      <c r="D8" s="125">
        <v>6</v>
      </c>
      <c r="E8" s="127">
        <v>7</v>
      </c>
      <c r="F8" s="125">
        <v>8</v>
      </c>
      <c r="G8" s="125">
        <v>9</v>
      </c>
      <c r="H8" s="125">
        <v>10</v>
      </c>
      <c r="I8" s="127">
        <v>11</v>
      </c>
    </row>
    <row r="9" spans="1:13" customFormat="1" ht="15" x14ac:dyDescent="0.2">
      <c r="A9" s="60">
        <v>1</v>
      </c>
      <c r="B9" s="26"/>
      <c r="C9" s="26"/>
      <c r="D9" s="26"/>
      <c r="E9" s="26"/>
      <c r="F9" s="192"/>
      <c r="G9" s="192"/>
      <c r="H9" s="192"/>
      <c r="I9" s="26"/>
    </row>
    <row r="10" spans="1:13" customFormat="1" ht="15" x14ac:dyDescent="0.2">
      <c r="A10" s="60">
        <v>2</v>
      </c>
      <c r="B10" s="26"/>
      <c r="C10" s="26"/>
      <c r="D10" s="26"/>
      <c r="E10" s="26"/>
      <c r="F10" s="192"/>
      <c r="G10" s="192"/>
      <c r="H10" s="192"/>
      <c r="I10" s="26"/>
    </row>
    <row r="11" spans="1:13" customFormat="1" ht="15" x14ac:dyDescent="0.2">
      <c r="A11" s="60">
        <v>3</v>
      </c>
      <c r="B11" s="26"/>
      <c r="C11" s="26"/>
      <c r="D11" s="26"/>
      <c r="E11" s="26"/>
      <c r="F11" s="192"/>
      <c r="G11" s="192"/>
      <c r="H11" s="192"/>
      <c r="I11" s="26"/>
    </row>
    <row r="12" spans="1:13" customFormat="1" ht="15" x14ac:dyDescent="0.2">
      <c r="A12" s="60">
        <v>4</v>
      </c>
      <c r="B12" s="26"/>
      <c r="C12" s="26"/>
      <c r="D12" s="26"/>
      <c r="E12" s="26"/>
      <c r="F12" s="192"/>
      <c r="G12" s="192"/>
      <c r="H12" s="192"/>
      <c r="I12" s="26"/>
    </row>
    <row r="13" spans="1:13" customFormat="1" ht="15" x14ac:dyDescent="0.2">
      <c r="A13" s="60">
        <v>5</v>
      </c>
      <c r="B13" s="26"/>
      <c r="C13" s="26"/>
      <c r="D13" s="26"/>
      <c r="E13" s="26"/>
      <c r="F13" s="192"/>
      <c r="G13" s="192"/>
      <c r="H13" s="192"/>
      <c r="I13" s="26"/>
    </row>
    <row r="14" spans="1:13" customFormat="1" ht="15" x14ac:dyDescent="0.2">
      <c r="A14" s="60">
        <v>6</v>
      </c>
      <c r="B14" s="26"/>
      <c r="C14" s="26"/>
      <c r="D14" s="26"/>
      <c r="E14" s="26"/>
      <c r="F14" s="192"/>
      <c r="G14" s="192"/>
      <c r="H14" s="192"/>
      <c r="I14" s="26"/>
    </row>
    <row r="15" spans="1:13" customFormat="1" ht="15" x14ac:dyDescent="0.2">
      <c r="A15" s="60">
        <v>7</v>
      </c>
      <c r="B15" s="26"/>
      <c r="C15" s="26"/>
      <c r="D15" s="26"/>
      <c r="E15" s="26"/>
      <c r="F15" s="192"/>
      <c r="G15" s="192"/>
      <c r="H15" s="192"/>
      <c r="I15" s="26"/>
    </row>
    <row r="16" spans="1:13" customFormat="1" ht="15" x14ac:dyDescent="0.2">
      <c r="A16" s="60">
        <v>8</v>
      </c>
      <c r="B16" s="26"/>
      <c r="C16" s="26"/>
      <c r="D16" s="26"/>
      <c r="E16" s="26"/>
      <c r="F16" s="192"/>
      <c r="G16" s="192"/>
      <c r="H16" s="192"/>
      <c r="I16" s="26"/>
    </row>
    <row r="17" spans="1:9" customFormat="1" ht="15" x14ac:dyDescent="0.2">
      <c r="A17" s="60">
        <v>9</v>
      </c>
      <c r="B17" s="26"/>
      <c r="C17" s="26"/>
      <c r="D17" s="26"/>
      <c r="E17" s="26"/>
      <c r="F17" s="192"/>
      <c r="G17" s="192"/>
      <c r="H17" s="192"/>
      <c r="I17" s="26"/>
    </row>
    <row r="18" spans="1:9" customFormat="1" ht="15" x14ac:dyDescent="0.2">
      <c r="A18" s="60">
        <v>10</v>
      </c>
      <c r="B18" s="26"/>
      <c r="C18" s="26"/>
      <c r="D18" s="26"/>
      <c r="E18" s="26"/>
      <c r="F18" s="192"/>
      <c r="G18" s="192"/>
      <c r="H18" s="192"/>
      <c r="I18" s="26"/>
    </row>
    <row r="19" spans="1:9" customFormat="1" ht="15" x14ac:dyDescent="0.2">
      <c r="A19" s="60">
        <v>11</v>
      </c>
      <c r="B19" s="26"/>
      <c r="C19" s="26"/>
      <c r="D19" s="26"/>
      <c r="E19" s="26"/>
      <c r="F19" s="192"/>
      <c r="G19" s="192"/>
      <c r="H19" s="192"/>
      <c r="I19" s="26"/>
    </row>
    <row r="20" spans="1:9" customFormat="1" ht="15" x14ac:dyDescent="0.2">
      <c r="A20" s="60">
        <v>12</v>
      </c>
      <c r="B20" s="26"/>
      <c r="C20" s="26"/>
      <c r="D20" s="26"/>
      <c r="E20" s="26"/>
      <c r="F20" s="192"/>
      <c r="G20" s="192"/>
      <c r="H20" s="192"/>
      <c r="I20" s="26"/>
    </row>
    <row r="21" spans="1:9" customFormat="1" ht="15" x14ac:dyDescent="0.2">
      <c r="A21" s="60">
        <v>13</v>
      </c>
      <c r="B21" s="26"/>
      <c r="C21" s="26"/>
      <c r="D21" s="26"/>
      <c r="E21" s="26"/>
      <c r="F21" s="192"/>
      <c r="G21" s="192"/>
      <c r="H21" s="192"/>
      <c r="I21" s="26"/>
    </row>
    <row r="22" spans="1:9" customFormat="1" ht="15" x14ac:dyDescent="0.2">
      <c r="A22" s="60">
        <v>14</v>
      </c>
      <c r="B22" s="26"/>
      <c r="C22" s="26"/>
      <c r="D22" s="26"/>
      <c r="E22" s="26"/>
      <c r="F22" s="192"/>
      <c r="G22" s="192"/>
      <c r="H22" s="192"/>
      <c r="I22" s="26"/>
    </row>
    <row r="23" spans="1:9" customFormat="1" ht="15" x14ac:dyDescent="0.2">
      <c r="A23" s="60">
        <v>15</v>
      </c>
      <c r="B23" s="26"/>
      <c r="C23" s="26"/>
      <c r="D23" s="26"/>
      <c r="E23" s="26"/>
      <c r="F23" s="192"/>
      <c r="G23" s="192"/>
      <c r="H23" s="192"/>
      <c r="I23" s="26"/>
    </row>
    <row r="24" spans="1:9" customFormat="1" ht="15" x14ac:dyDescent="0.2">
      <c r="A24" s="60">
        <v>16</v>
      </c>
      <c r="B24" s="26"/>
      <c r="C24" s="26"/>
      <c r="D24" s="26"/>
      <c r="E24" s="26"/>
      <c r="F24" s="192"/>
      <c r="G24" s="192"/>
      <c r="H24" s="192"/>
      <c r="I24" s="26"/>
    </row>
    <row r="25" spans="1:9" customFormat="1" ht="15" x14ac:dyDescent="0.2">
      <c r="A25" s="60">
        <v>17</v>
      </c>
      <c r="B25" s="26"/>
      <c r="C25" s="26"/>
      <c r="D25" s="26"/>
      <c r="E25" s="26"/>
      <c r="F25" s="192"/>
      <c r="G25" s="192"/>
      <c r="H25" s="192"/>
      <c r="I25" s="26"/>
    </row>
    <row r="26" spans="1:9" customFormat="1" ht="15" x14ac:dyDescent="0.2">
      <c r="A26" s="60">
        <v>18</v>
      </c>
      <c r="B26" s="26"/>
      <c r="C26" s="26"/>
      <c r="D26" s="26"/>
      <c r="E26" s="26"/>
      <c r="F26" s="192"/>
      <c r="G26" s="192"/>
      <c r="H26" s="192"/>
      <c r="I26" s="26"/>
    </row>
    <row r="27" spans="1:9" customFormat="1" ht="15" x14ac:dyDescent="0.2">
      <c r="A27" s="60" t="s">
        <v>261</v>
      </c>
      <c r="B27" s="26"/>
      <c r="C27" s="26"/>
      <c r="D27" s="26"/>
      <c r="E27" s="26"/>
      <c r="F27" s="192"/>
      <c r="G27" s="192"/>
      <c r="H27" s="192"/>
      <c r="I27" s="26"/>
    </row>
    <row r="28" spans="1:9" x14ac:dyDescent="0.2">
      <c r="A28" s="198"/>
      <c r="B28" s="198"/>
      <c r="C28" s="198"/>
      <c r="D28" s="198"/>
      <c r="E28" s="198"/>
      <c r="F28" s="198"/>
      <c r="G28" s="198"/>
      <c r="H28" s="198"/>
      <c r="I28" s="198"/>
    </row>
    <row r="29" spans="1:9" x14ac:dyDescent="0.2">
      <c r="A29" s="198"/>
      <c r="B29" s="198"/>
      <c r="C29" s="198"/>
      <c r="D29" s="198"/>
      <c r="E29" s="198"/>
      <c r="F29" s="198"/>
      <c r="G29" s="198"/>
      <c r="H29" s="198"/>
      <c r="I29" s="198"/>
    </row>
    <row r="30" spans="1:9" ht="15" x14ac:dyDescent="0.3">
      <c r="A30" s="199"/>
      <c r="B30" s="198"/>
      <c r="C30" s="198"/>
      <c r="D30" s="198"/>
      <c r="E30" s="198"/>
      <c r="F30" s="198"/>
      <c r="G30" s="198"/>
      <c r="H30" s="198"/>
      <c r="I30" s="198"/>
    </row>
    <row r="31" spans="1:9" ht="15" x14ac:dyDescent="0.3">
      <c r="A31" s="173"/>
      <c r="B31" s="175" t="s">
        <v>96</v>
      </c>
      <c r="C31" s="173"/>
      <c r="D31" s="173"/>
      <c r="E31" s="176"/>
      <c r="F31" s="173"/>
      <c r="G31" s="173"/>
      <c r="H31" s="173"/>
      <c r="I31" s="173"/>
    </row>
    <row r="32" spans="1:9" ht="15" x14ac:dyDescent="0.3">
      <c r="A32" s="173"/>
      <c r="B32" s="173"/>
      <c r="C32" s="177"/>
      <c r="D32" s="173"/>
      <c r="F32" s="177"/>
      <c r="G32" s="203"/>
    </row>
    <row r="33" spans="2:6" ht="15" x14ac:dyDescent="0.3">
      <c r="B33" s="173"/>
      <c r="C33" s="179" t="s">
        <v>251</v>
      </c>
      <c r="D33" s="173"/>
      <c r="F33" s="180" t="s">
        <v>256</v>
      </c>
    </row>
    <row r="34" spans="2:6" ht="15" x14ac:dyDescent="0.3">
      <c r="B34" s="173"/>
      <c r="C34" s="181" t="s">
        <v>127</v>
      </c>
      <c r="D34" s="173"/>
      <c r="F34" s="173" t="s">
        <v>252</v>
      </c>
    </row>
    <row r="35" spans="2:6" ht="15" x14ac:dyDescent="0.3">
      <c r="B35" s="173"/>
      <c r="C35" s="181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view="pageBreakPreview" zoomScale="90" zoomScaleNormal="100" zoomScaleSheetLayoutView="90" workbookViewId="0">
      <selection activeCell="D60" sqref="D60"/>
    </sheetView>
  </sheetViews>
  <sheetFormatPr defaultRowHeight="15" x14ac:dyDescent="0.3"/>
  <cols>
    <col min="1" max="1" width="10" style="173" customWidth="1"/>
    <col min="2" max="2" width="20.28515625" style="173" customWidth="1"/>
    <col min="3" max="3" width="30" style="173" customWidth="1"/>
    <col min="4" max="4" width="29" style="173" customWidth="1"/>
    <col min="5" max="5" width="22.5703125" style="173" customWidth="1"/>
    <col min="6" max="6" width="20" style="173" customWidth="1"/>
    <col min="7" max="7" width="29.28515625" style="173" customWidth="1"/>
    <col min="8" max="8" width="27.140625" style="173" customWidth="1"/>
    <col min="9" max="9" width="26.42578125" style="173" customWidth="1"/>
    <col min="10" max="10" width="0.5703125" style="173" customWidth="1"/>
    <col min="11" max="16384" width="9.140625" style="173"/>
  </cols>
  <sheetData>
    <row r="1" spans="1:10" x14ac:dyDescent="0.3">
      <c r="A1" s="67" t="s">
        <v>362</v>
      </c>
      <c r="B1" s="69"/>
      <c r="C1" s="69"/>
      <c r="D1" s="69"/>
      <c r="E1" s="69"/>
      <c r="F1" s="69"/>
      <c r="G1" s="69"/>
      <c r="H1" s="69"/>
      <c r="I1" s="152" t="s">
        <v>186</v>
      </c>
      <c r="J1" s="153"/>
    </row>
    <row r="2" spans="1:10" x14ac:dyDescent="0.3">
      <c r="A2" s="69" t="s">
        <v>128</v>
      </c>
      <c r="B2" s="69"/>
      <c r="C2" s="69"/>
      <c r="D2" s="69"/>
      <c r="E2" s="69"/>
      <c r="F2" s="69"/>
      <c r="G2" s="69"/>
      <c r="H2" s="69"/>
      <c r="I2" s="154" t="str">
        <f>'ფორმა N1'!K2</f>
        <v>13.10.2020 - 31.10.2020</v>
      </c>
      <c r="J2" s="153"/>
    </row>
    <row r="3" spans="1:10" x14ac:dyDescent="0.3">
      <c r="A3" s="69"/>
      <c r="B3" s="69"/>
      <c r="C3" s="69"/>
      <c r="D3" s="69"/>
      <c r="E3" s="69"/>
      <c r="F3" s="69"/>
      <c r="G3" s="69"/>
      <c r="H3" s="69"/>
      <c r="I3" s="95"/>
      <c r="J3" s="153"/>
    </row>
    <row r="4" spans="1:10" x14ac:dyDescent="0.3">
      <c r="A4" s="70" t="str">
        <f>'[2]ფორმა N2'!A4</f>
        <v>ანგარიშვალდებული პირის დასახელება:</v>
      </c>
      <c r="B4" s="69"/>
      <c r="C4" s="69"/>
      <c r="D4" s="69"/>
      <c r="E4" s="69"/>
      <c r="F4" s="69"/>
      <c r="G4" s="69"/>
      <c r="H4" s="69"/>
      <c r="I4" s="69"/>
      <c r="J4" s="97"/>
    </row>
    <row r="5" spans="1:10" x14ac:dyDescent="0.3">
      <c r="A5" s="194" t="str">
        <f>'ფორმა N1'!A5</f>
        <v>მოქალაქეთა პოლიტიკური გაერთიანება „ლელო საქართველოსთვის“</v>
      </c>
      <c r="B5" s="194"/>
      <c r="C5" s="194"/>
      <c r="D5" s="194"/>
      <c r="E5" s="194"/>
      <c r="F5" s="194"/>
      <c r="G5" s="194"/>
      <c r="H5" s="194"/>
      <c r="I5" s="194"/>
      <c r="J5" s="180"/>
    </row>
    <row r="6" spans="1:10" x14ac:dyDescent="0.3">
      <c r="A6" s="70"/>
      <c r="B6" s="69"/>
      <c r="C6" s="69"/>
      <c r="D6" s="69"/>
      <c r="E6" s="69"/>
      <c r="F6" s="69"/>
      <c r="G6" s="69"/>
      <c r="H6" s="69"/>
      <c r="I6" s="69"/>
      <c r="J6" s="97"/>
    </row>
    <row r="7" spans="1:10" x14ac:dyDescent="0.3">
      <c r="A7" s="69"/>
      <c r="B7" s="69"/>
      <c r="C7" s="69"/>
      <c r="D7" s="69"/>
      <c r="E7" s="69"/>
      <c r="F7" s="69"/>
      <c r="G7" s="69"/>
      <c r="H7" s="69"/>
      <c r="I7" s="69"/>
      <c r="J7" s="98"/>
    </row>
    <row r="8" spans="1:10" ht="63.75" customHeight="1" x14ac:dyDescent="0.3">
      <c r="A8" s="155" t="s">
        <v>64</v>
      </c>
      <c r="B8" s="336" t="s">
        <v>344</v>
      </c>
      <c r="C8" s="337" t="s">
        <v>381</v>
      </c>
      <c r="D8" s="337" t="s">
        <v>382</v>
      </c>
      <c r="E8" s="337" t="s">
        <v>345</v>
      </c>
      <c r="F8" s="337" t="s">
        <v>358</v>
      </c>
      <c r="G8" s="337" t="s">
        <v>359</v>
      </c>
      <c r="H8" s="337" t="s">
        <v>383</v>
      </c>
      <c r="I8" s="156" t="s">
        <v>360</v>
      </c>
      <c r="J8" s="98"/>
    </row>
    <row r="9" spans="1:10" x14ac:dyDescent="0.3">
      <c r="A9" s="158">
        <v>1</v>
      </c>
      <c r="B9" s="186" t="s">
        <v>1092</v>
      </c>
      <c r="C9" s="163" t="s">
        <v>1093</v>
      </c>
      <c r="D9" s="163">
        <v>201954965</v>
      </c>
      <c r="E9" s="162" t="s">
        <v>1000</v>
      </c>
      <c r="F9" s="412">
        <v>102.9</v>
      </c>
      <c r="G9" s="162">
        <v>0</v>
      </c>
      <c r="H9" s="162">
        <v>0</v>
      </c>
      <c r="I9" s="412">
        <f t="shared" ref="I9:I70" si="0">F9+G9-H9</f>
        <v>102.9</v>
      </c>
      <c r="J9" s="98"/>
    </row>
    <row r="10" spans="1:10" ht="45" x14ac:dyDescent="0.3">
      <c r="A10" s="411">
        <v>2</v>
      </c>
      <c r="B10" s="414" t="s">
        <v>1092</v>
      </c>
      <c r="C10" s="413" t="s">
        <v>2179</v>
      </c>
      <c r="D10" s="413"/>
      <c r="E10" s="412" t="s">
        <v>2175</v>
      </c>
      <c r="F10" s="412">
        <v>-255.74</v>
      </c>
      <c r="G10" s="412">
        <v>4811.46</v>
      </c>
      <c r="H10" s="412">
        <v>0</v>
      </c>
      <c r="I10" s="412">
        <f t="shared" si="0"/>
        <v>4555.72</v>
      </c>
      <c r="J10" s="98"/>
    </row>
    <row r="11" spans="1:10" ht="30" x14ac:dyDescent="0.3">
      <c r="A11" s="411">
        <v>3</v>
      </c>
      <c r="B11" s="414" t="s">
        <v>1092</v>
      </c>
      <c r="C11" s="413" t="s">
        <v>2180</v>
      </c>
      <c r="D11" s="413"/>
      <c r="E11" s="412" t="s">
        <v>1000</v>
      </c>
      <c r="F11" s="412">
        <v>0</v>
      </c>
      <c r="G11" s="412">
        <v>299.07</v>
      </c>
      <c r="H11" s="412">
        <v>296.8</v>
      </c>
      <c r="I11" s="412">
        <f t="shared" si="0"/>
        <v>2.2699999999999818</v>
      </c>
      <c r="J11" s="98"/>
    </row>
    <row r="12" spans="1:10" x14ac:dyDescent="0.3">
      <c r="A12" s="411">
        <v>4</v>
      </c>
      <c r="B12" s="414" t="s">
        <v>1092</v>
      </c>
      <c r="C12" s="413" t="s">
        <v>1094</v>
      </c>
      <c r="D12" s="413" t="s">
        <v>1095</v>
      </c>
      <c r="E12" s="412" t="s">
        <v>1000</v>
      </c>
      <c r="F12" s="412">
        <v>0</v>
      </c>
      <c r="G12" s="412">
        <v>815.66</v>
      </c>
      <c r="H12" s="412">
        <v>382.25</v>
      </c>
      <c r="I12" s="412">
        <f t="shared" si="0"/>
        <v>433.40999999999997</v>
      </c>
      <c r="J12" s="98"/>
    </row>
    <row r="13" spans="1:10" x14ac:dyDescent="0.3">
      <c r="A13" s="411">
        <v>5</v>
      </c>
      <c r="B13" s="414">
        <v>43866</v>
      </c>
      <c r="C13" s="413" t="s">
        <v>489</v>
      </c>
      <c r="D13" s="413" t="s">
        <v>1064</v>
      </c>
      <c r="E13" s="412" t="s">
        <v>484</v>
      </c>
      <c r="F13" s="412">
        <v>53755.8</v>
      </c>
      <c r="G13" s="412">
        <v>40210.519999999997</v>
      </c>
      <c r="H13" s="412">
        <v>40210.519999999997</v>
      </c>
      <c r="I13" s="412">
        <f t="shared" si="0"/>
        <v>53755.80000000001</v>
      </c>
      <c r="J13" s="98"/>
    </row>
    <row r="14" spans="1:10" x14ac:dyDescent="0.3">
      <c r="A14" s="411">
        <v>6</v>
      </c>
      <c r="B14" s="414" t="s">
        <v>1092</v>
      </c>
      <c r="C14" s="413" t="s">
        <v>1096</v>
      </c>
      <c r="D14" s="413" t="s">
        <v>1097</v>
      </c>
      <c r="E14" s="412" t="s">
        <v>1000</v>
      </c>
      <c r="F14" s="412">
        <v>0</v>
      </c>
      <c r="G14" s="412">
        <v>851.3</v>
      </c>
      <c r="H14" s="412">
        <v>0</v>
      </c>
      <c r="I14" s="412">
        <f t="shared" si="0"/>
        <v>851.3</v>
      </c>
      <c r="J14" s="98"/>
    </row>
    <row r="15" spans="1:10" x14ac:dyDescent="0.3">
      <c r="A15" s="411">
        <v>7</v>
      </c>
      <c r="B15" s="414" t="s">
        <v>1092</v>
      </c>
      <c r="C15" s="413" t="s">
        <v>1098</v>
      </c>
      <c r="D15" s="413" t="s">
        <v>1099</v>
      </c>
      <c r="E15" s="412" t="s">
        <v>1100</v>
      </c>
      <c r="F15" s="412">
        <v>16750</v>
      </c>
      <c r="G15" s="412">
        <v>0</v>
      </c>
      <c r="H15" s="412">
        <v>0</v>
      </c>
      <c r="I15" s="412">
        <f t="shared" si="0"/>
        <v>16750</v>
      </c>
      <c r="J15" s="98"/>
    </row>
    <row r="16" spans="1:10" x14ac:dyDescent="0.3">
      <c r="A16" s="411">
        <v>8</v>
      </c>
      <c r="B16" s="414" t="s">
        <v>1092</v>
      </c>
      <c r="C16" s="413" t="s">
        <v>1102</v>
      </c>
      <c r="D16" s="413">
        <v>402015715</v>
      </c>
      <c r="E16" s="412" t="s">
        <v>1000</v>
      </c>
      <c r="F16" s="412">
        <v>7000</v>
      </c>
      <c r="G16" s="412">
        <v>0</v>
      </c>
      <c r="H16" s="412">
        <v>0</v>
      </c>
      <c r="I16" s="412">
        <f t="shared" si="0"/>
        <v>7000</v>
      </c>
      <c r="J16" s="98"/>
    </row>
    <row r="17" spans="1:10" x14ac:dyDescent="0.3">
      <c r="A17" s="411">
        <v>9</v>
      </c>
      <c r="B17" s="414" t="s">
        <v>1092</v>
      </c>
      <c r="C17" s="413" t="s">
        <v>1027</v>
      </c>
      <c r="D17" s="413">
        <v>202286383</v>
      </c>
      <c r="E17" s="412" t="s">
        <v>1100</v>
      </c>
      <c r="F17" s="412">
        <v>7000</v>
      </c>
      <c r="G17" s="412">
        <v>0</v>
      </c>
      <c r="H17" s="412">
        <v>7000</v>
      </c>
      <c r="I17" s="412">
        <f t="shared" si="0"/>
        <v>0</v>
      </c>
      <c r="J17" s="98"/>
    </row>
    <row r="18" spans="1:10" x14ac:dyDescent="0.3">
      <c r="A18" s="411">
        <v>10</v>
      </c>
      <c r="B18" s="414" t="s">
        <v>1092</v>
      </c>
      <c r="C18" s="413" t="s">
        <v>1103</v>
      </c>
      <c r="D18" s="413" t="s">
        <v>1104</v>
      </c>
      <c r="E18" s="412" t="s">
        <v>1000</v>
      </c>
      <c r="F18" s="412">
        <v>4.5599999999999996</v>
      </c>
      <c r="G18" s="412">
        <v>1411.35</v>
      </c>
      <c r="H18" s="412">
        <v>378.32</v>
      </c>
      <c r="I18" s="412">
        <f t="shared" si="0"/>
        <v>1037.5899999999999</v>
      </c>
      <c r="J18" s="98"/>
    </row>
    <row r="19" spans="1:10" ht="45" x14ac:dyDescent="0.3">
      <c r="A19" s="411">
        <v>11</v>
      </c>
      <c r="B19" s="414" t="s">
        <v>1092</v>
      </c>
      <c r="C19" s="413" t="s">
        <v>2181</v>
      </c>
      <c r="D19" s="413"/>
      <c r="E19" s="412" t="s">
        <v>1000</v>
      </c>
      <c r="F19" s="412">
        <v>0</v>
      </c>
      <c r="G19" s="412">
        <v>126.48</v>
      </c>
      <c r="H19" s="412">
        <v>64.709999999999994</v>
      </c>
      <c r="I19" s="412">
        <f t="shared" si="0"/>
        <v>61.77000000000001</v>
      </c>
      <c r="J19" s="98"/>
    </row>
    <row r="20" spans="1:10" x14ac:dyDescent="0.3">
      <c r="A20" s="411">
        <v>12</v>
      </c>
      <c r="B20" s="414" t="s">
        <v>1092</v>
      </c>
      <c r="C20" s="413" t="s">
        <v>2182</v>
      </c>
      <c r="D20" s="413"/>
      <c r="E20" s="412" t="s">
        <v>1000</v>
      </c>
      <c r="F20" s="412">
        <v>0</v>
      </c>
      <c r="G20" s="412">
        <v>66.650000000000006</v>
      </c>
      <c r="H20" s="412">
        <v>47.3</v>
      </c>
      <c r="I20" s="412">
        <f t="shared" si="0"/>
        <v>19.350000000000009</v>
      </c>
      <c r="J20" s="98"/>
    </row>
    <row r="21" spans="1:10" x14ac:dyDescent="0.3">
      <c r="A21" s="411">
        <v>13</v>
      </c>
      <c r="B21" s="414" t="s">
        <v>1092</v>
      </c>
      <c r="C21" s="413" t="s">
        <v>1105</v>
      </c>
      <c r="D21" s="413" t="s">
        <v>1106</v>
      </c>
      <c r="E21" s="412" t="s">
        <v>1100</v>
      </c>
      <c r="F21" s="412">
        <v>9802.4</v>
      </c>
      <c r="G21" s="412">
        <v>0</v>
      </c>
      <c r="H21" s="412">
        <v>0</v>
      </c>
      <c r="I21" s="412">
        <f t="shared" si="0"/>
        <v>9802.4</v>
      </c>
      <c r="J21" s="98"/>
    </row>
    <row r="22" spans="1:10" x14ac:dyDescent="0.3">
      <c r="A22" s="411">
        <v>14</v>
      </c>
      <c r="B22" s="414">
        <v>44013</v>
      </c>
      <c r="C22" s="413" t="s">
        <v>1107</v>
      </c>
      <c r="D22" s="413">
        <v>404464085</v>
      </c>
      <c r="E22" s="412" t="s">
        <v>1000</v>
      </c>
      <c r="F22" s="412">
        <v>44994.23</v>
      </c>
      <c r="G22" s="412">
        <v>0</v>
      </c>
      <c r="H22" s="412">
        <v>0</v>
      </c>
      <c r="I22" s="412">
        <f t="shared" si="0"/>
        <v>44994.23</v>
      </c>
      <c r="J22" s="98"/>
    </row>
    <row r="23" spans="1:10" x14ac:dyDescent="0.3">
      <c r="A23" s="411">
        <v>15</v>
      </c>
      <c r="B23" s="414" t="s">
        <v>1092</v>
      </c>
      <c r="C23" s="413" t="s">
        <v>1108</v>
      </c>
      <c r="D23" s="413">
        <v>204876606</v>
      </c>
      <c r="E23" s="412" t="s">
        <v>1000</v>
      </c>
      <c r="F23" s="412">
        <v>91.63</v>
      </c>
      <c r="G23" s="412">
        <v>220</v>
      </c>
      <c r="H23" s="412">
        <v>220</v>
      </c>
      <c r="I23" s="412">
        <f t="shared" si="0"/>
        <v>91.63</v>
      </c>
      <c r="J23" s="98"/>
    </row>
    <row r="24" spans="1:10" x14ac:dyDescent="0.3">
      <c r="A24" s="411">
        <v>16</v>
      </c>
      <c r="B24" s="414">
        <v>44135</v>
      </c>
      <c r="C24" s="413" t="s">
        <v>2183</v>
      </c>
      <c r="D24" s="413">
        <v>415596108</v>
      </c>
      <c r="E24" s="412" t="s">
        <v>1000</v>
      </c>
      <c r="F24" s="412">
        <v>0</v>
      </c>
      <c r="G24" s="412">
        <v>120</v>
      </c>
      <c r="H24" s="412">
        <v>0</v>
      </c>
      <c r="I24" s="412">
        <f t="shared" si="0"/>
        <v>120</v>
      </c>
      <c r="J24" s="98"/>
    </row>
    <row r="25" spans="1:10" x14ac:dyDescent="0.3">
      <c r="A25" s="411">
        <v>17</v>
      </c>
      <c r="B25" s="414">
        <v>44000</v>
      </c>
      <c r="C25" s="413" t="s">
        <v>1109</v>
      </c>
      <c r="D25" s="413">
        <v>404404122</v>
      </c>
      <c r="E25" s="412" t="s">
        <v>1000</v>
      </c>
      <c r="F25" s="412">
        <v>4479.17</v>
      </c>
      <c r="G25" s="412">
        <v>2520.83</v>
      </c>
      <c r="H25" s="412">
        <v>7000</v>
      </c>
      <c r="I25" s="412">
        <f t="shared" si="0"/>
        <v>0</v>
      </c>
      <c r="J25" s="98"/>
    </row>
    <row r="26" spans="1:10" x14ac:dyDescent="0.3">
      <c r="A26" s="411">
        <v>18</v>
      </c>
      <c r="B26" s="414" t="s">
        <v>1092</v>
      </c>
      <c r="C26" s="413" t="s">
        <v>1111</v>
      </c>
      <c r="D26" s="413">
        <v>420426845</v>
      </c>
      <c r="E26" s="412" t="s">
        <v>1100</v>
      </c>
      <c r="F26" s="412">
        <v>163.19999999999999</v>
      </c>
      <c r="G26" s="412">
        <v>0</v>
      </c>
      <c r="H26" s="412">
        <v>0</v>
      </c>
      <c r="I26" s="412">
        <f t="shared" si="0"/>
        <v>163.19999999999999</v>
      </c>
      <c r="J26" s="98"/>
    </row>
    <row r="27" spans="1:10" x14ac:dyDescent="0.3">
      <c r="A27" s="411">
        <v>19</v>
      </c>
      <c r="B27" s="414">
        <v>44028</v>
      </c>
      <c r="C27" s="413" t="s">
        <v>1026</v>
      </c>
      <c r="D27" s="413">
        <v>204873388</v>
      </c>
      <c r="E27" s="412" t="s">
        <v>1000</v>
      </c>
      <c r="F27" s="412">
        <v>103035.62</v>
      </c>
      <c r="G27" s="412">
        <v>298612.68</v>
      </c>
      <c r="H27" s="412">
        <v>356963.24</v>
      </c>
      <c r="I27" s="412">
        <f t="shared" si="0"/>
        <v>44685.06</v>
      </c>
      <c r="J27" s="98"/>
    </row>
    <row r="28" spans="1:10" ht="30" x14ac:dyDescent="0.3">
      <c r="A28" s="411">
        <v>20</v>
      </c>
      <c r="B28" s="414">
        <v>43987</v>
      </c>
      <c r="C28" s="413" t="s">
        <v>1112</v>
      </c>
      <c r="D28" s="413" t="s">
        <v>1113</v>
      </c>
      <c r="E28" s="412" t="s">
        <v>1000</v>
      </c>
      <c r="F28" s="412">
        <v>480</v>
      </c>
      <c r="G28" s="412">
        <v>0</v>
      </c>
      <c r="H28" s="412">
        <v>0</v>
      </c>
      <c r="I28" s="412">
        <f t="shared" si="0"/>
        <v>480</v>
      </c>
      <c r="J28" s="98"/>
    </row>
    <row r="29" spans="1:10" x14ac:dyDescent="0.3">
      <c r="A29" s="411">
        <v>21</v>
      </c>
      <c r="B29" s="414">
        <v>44110</v>
      </c>
      <c r="C29" s="413" t="s">
        <v>1018</v>
      </c>
      <c r="D29" s="413">
        <v>404384395</v>
      </c>
      <c r="E29" s="412" t="s">
        <v>1100</v>
      </c>
      <c r="F29" s="412">
        <v>360</v>
      </c>
      <c r="G29" s="412">
        <v>0</v>
      </c>
      <c r="H29" s="412">
        <v>360</v>
      </c>
      <c r="I29" s="412">
        <f t="shared" si="0"/>
        <v>0</v>
      </c>
      <c r="J29" s="98"/>
    </row>
    <row r="30" spans="1:10" x14ac:dyDescent="0.3">
      <c r="A30" s="411">
        <v>22</v>
      </c>
      <c r="B30" s="414" t="s">
        <v>1092</v>
      </c>
      <c r="C30" s="413" t="s">
        <v>1114</v>
      </c>
      <c r="D30" s="413">
        <v>205119762</v>
      </c>
      <c r="E30" s="412" t="s">
        <v>1000</v>
      </c>
      <c r="F30" s="412">
        <v>14438.1</v>
      </c>
      <c r="G30" s="412">
        <v>6320</v>
      </c>
      <c r="H30" s="412">
        <v>0</v>
      </c>
      <c r="I30" s="412">
        <f t="shared" si="0"/>
        <v>20758.099999999999</v>
      </c>
      <c r="J30" s="98"/>
    </row>
    <row r="31" spans="1:10" ht="45" x14ac:dyDescent="0.3">
      <c r="A31" s="411">
        <v>23</v>
      </c>
      <c r="B31" s="414">
        <v>44083</v>
      </c>
      <c r="C31" s="413" t="s">
        <v>1887</v>
      </c>
      <c r="D31" s="413">
        <v>202191289</v>
      </c>
      <c r="E31" s="412" t="s">
        <v>1000</v>
      </c>
      <c r="F31" s="412">
        <v>300</v>
      </c>
      <c r="G31" s="412">
        <v>1800</v>
      </c>
      <c r="H31" s="412">
        <v>1800</v>
      </c>
      <c r="I31" s="412">
        <f t="shared" si="0"/>
        <v>300</v>
      </c>
      <c r="J31" s="98"/>
    </row>
    <row r="32" spans="1:10" x14ac:dyDescent="0.3">
      <c r="A32" s="411">
        <v>24</v>
      </c>
      <c r="B32" s="414">
        <v>44106</v>
      </c>
      <c r="C32" s="413" t="s">
        <v>1115</v>
      </c>
      <c r="D32" s="413">
        <v>205253704</v>
      </c>
      <c r="E32" s="412" t="s">
        <v>1000</v>
      </c>
      <c r="F32" s="412">
        <v>3835</v>
      </c>
      <c r="G32" s="412">
        <v>0</v>
      </c>
      <c r="H32" s="412">
        <v>3835</v>
      </c>
      <c r="I32" s="412">
        <f t="shared" si="0"/>
        <v>0</v>
      </c>
      <c r="J32" s="98"/>
    </row>
    <row r="33" spans="1:10" x14ac:dyDescent="0.3">
      <c r="A33" s="411">
        <v>25</v>
      </c>
      <c r="B33" s="414">
        <v>44120</v>
      </c>
      <c r="C33" s="413" t="s">
        <v>2184</v>
      </c>
      <c r="D33" s="413">
        <v>202395540</v>
      </c>
      <c r="E33" s="412" t="s">
        <v>1000</v>
      </c>
      <c r="F33" s="412">
        <v>0</v>
      </c>
      <c r="G33" s="412">
        <v>4780</v>
      </c>
      <c r="H33" s="412">
        <v>0</v>
      </c>
      <c r="I33" s="412">
        <f t="shared" si="0"/>
        <v>4780</v>
      </c>
      <c r="J33" s="98"/>
    </row>
    <row r="34" spans="1:10" x14ac:dyDescent="0.3">
      <c r="A34" s="411">
        <v>26</v>
      </c>
      <c r="B34" s="414">
        <v>44108</v>
      </c>
      <c r="C34" s="413" t="s">
        <v>1116</v>
      </c>
      <c r="D34" s="413">
        <v>204572177</v>
      </c>
      <c r="E34" s="412" t="s">
        <v>1000</v>
      </c>
      <c r="F34" s="412">
        <v>3700</v>
      </c>
      <c r="G34" s="412">
        <v>3100</v>
      </c>
      <c r="H34" s="412">
        <v>0</v>
      </c>
      <c r="I34" s="412">
        <f t="shared" si="0"/>
        <v>6800</v>
      </c>
      <c r="J34" s="98"/>
    </row>
    <row r="35" spans="1:10" x14ac:dyDescent="0.3">
      <c r="A35" s="411">
        <v>27</v>
      </c>
      <c r="B35" s="414">
        <v>44123</v>
      </c>
      <c r="C35" s="413" t="s">
        <v>2185</v>
      </c>
      <c r="D35" s="413">
        <v>405361433</v>
      </c>
      <c r="E35" s="412" t="s">
        <v>1000</v>
      </c>
      <c r="F35" s="412">
        <v>0</v>
      </c>
      <c r="G35" s="412">
        <v>5600</v>
      </c>
      <c r="H35" s="412">
        <v>0</v>
      </c>
      <c r="I35" s="412">
        <f t="shared" si="0"/>
        <v>5600</v>
      </c>
      <c r="J35" s="98"/>
    </row>
    <row r="36" spans="1:10" x14ac:dyDescent="0.3">
      <c r="A36" s="411">
        <v>28</v>
      </c>
      <c r="B36" s="414" t="s">
        <v>1092</v>
      </c>
      <c r="C36" s="413" t="s">
        <v>1019</v>
      </c>
      <c r="D36" s="413">
        <v>208149859</v>
      </c>
      <c r="E36" s="412" t="s">
        <v>1100</v>
      </c>
      <c r="F36" s="412">
        <v>56956</v>
      </c>
      <c r="G36" s="412">
        <v>38424</v>
      </c>
      <c r="H36" s="412">
        <v>93310</v>
      </c>
      <c r="I36" s="412">
        <f t="shared" si="0"/>
        <v>2070</v>
      </c>
      <c r="J36" s="98"/>
    </row>
    <row r="37" spans="1:10" x14ac:dyDescent="0.3">
      <c r="A37" s="411">
        <v>29</v>
      </c>
      <c r="B37" s="414">
        <v>44075</v>
      </c>
      <c r="C37" s="413" t="s">
        <v>1127</v>
      </c>
      <c r="D37" s="413">
        <v>206176109</v>
      </c>
      <c r="E37" s="412" t="s">
        <v>1100</v>
      </c>
      <c r="F37" s="412">
        <v>869</v>
      </c>
      <c r="G37" s="412">
        <v>236.97</v>
      </c>
      <c r="H37" s="412">
        <v>1139</v>
      </c>
      <c r="I37" s="412">
        <f t="shared" si="0"/>
        <v>-33.029999999999973</v>
      </c>
      <c r="J37" s="98"/>
    </row>
    <row r="38" spans="1:10" x14ac:dyDescent="0.3">
      <c r="A38" s="411">
        <v>30</v>
      </c>
      <c r="B38" s="414">
        <v>44079</v>
      </c>
      <c r="C38" s="413" t="s">
        <v>1128</v>
      </c>
      <c r="D38" s="413">
        <v>201990104</v>
      </c>
      <c r="E38" s="412" t="s">
        <v>1000</v>
      </c>
      <c r="F38" s="412">
        <v>1239</v>
      </c>
      <c r="G38" s="412">
        <v>4300</v>
      </c>
      <c r="H38" s="412">
        <v>0</v>
      </c>
      <c r="I38" s="412">
        <f t="shared" si="0"/>
        <v>5539</v>
      </c>
      <c r="J38" s="98"/>
    </row>
    <row r="39" spans="1:10" x14ac:dyDescent="0.3">
      <c r="A39" s="411">
        <v>31</v>
      </c>
      <c r="B39" s="414">
        <v>44058</v>
      </c>
      <c r="C39" s="413" t="s">
        <v>1117</v>
      </c>
      <c r="D39" s="413">
        <v>439393390</v>
      </c>
      <c r="E39" s="412" t="s">
        <v>1000</v>
      </c>
      <c r="F39" s="412">
        <v>0</v>
      </c>
      <c r="G39" s="412">
        <v>50</v>
      </c>
      <c r="H39" s="412">
        <v>0</v>
      </c>
      <c r="I39" s="412">
        <f t="shared" si="0"/>
        <v>50</v>
      </c>
      <c r="J39" s="98"/>
    </row>
    <row r="40" spans="1:10" x14ac:dyDescent="0.3">
      <c r="A40" s="411">
        <v>32</v>
      </c>
      <c r="B40" s="414">
        <v>44135</v>
      </c>
      <c r="C40" s="413" t="s">
        <v>1023</v>
      </c>
      <c r="D40" s="413">
        <v>402098494</v>
      </c>
      <c r="E40" s="412" t="s">
        <v>1000</v>
      </c>
      <c r="F40" s="412">
        <v>-7100</v>
      </c>
      <c r="G40" s="412">
        <v>16000</v>
      </c>
      <c r="H40" s="412">
        <v>8000</v>
      </c>
      <c r="I40" s="412">
        <f t="shared" si="0"/>
        <v>900</v>
      </c>
      <c r="J40" s="98"/>
    </row>
    <row r="41" spans="1:10" x14ac:dyDescent="0.3">
      <c r="A41" s="411">
        <v>33</v>
      </c>
      <c r="B41" s="414">
        <v>44075</v>
      </c>
      <c r="C41" s="413" t="s">
        <v>1888</v>
      </c>
      <c r="D41" s="413">
        <v>404987289</v>
      </c>
      <c r="E41" s="412" t="s">
        <v>1000</v>
      </c>
      <c r="F41" s="412">
        <v>51000</v>
      </c>
      <c r="G41" s="412">
        <v>51000</v>
      </c>
      <c r="H41" s="412">
        <v>102000</v>
      </c>
      <c r="I41" s="412">
        <f t="shared" si="0"/>
        <v>0</v>
      </c>
      <c r="J41" s="98"/>
    </row>
    <row r="42" spans="1:10" x14ac:dyDescent="0.3">
      <c r="A42" s="411">
        <v>34</v>
      </c>
      <c r="B42" s="414">
        <v>44075</v>
      </c>
      <c r="C42" s="413" t="s">
        <v>1889</v>
      </c>
      <c r="D42" s="413">
        <v>404399664</v>
      </c>
      <c r="E42" s="412" t="s">
        <v>1000</v>
      </c>
      <c r="F42" s="412">
        <v>14000</v>
      </c>
      <c r="G42" s="412">
        <v>14000</v>
      </c>
      <c r="H42" s="412">
        <v>28000</v>
      </c>
      <c r="I42" s="412">
        <f t="shared" si="0"/>
        <v>0</v>
      </c>
      <c r="J42" s="98"/>
    </row>
    <row r="43" spans="1:10" x14ac:dyDescent="0.3">
      <c r="A43" s="411">
        <v>35</v>
      </c>
      <c r="B43" s="414">
        <v>44094</v>
      </c>
      <c r="C43" s="413" t="s">
        <v>1890</v>
      </c>
      <c r="D43" s="413">
        <v>204875108</v>
      </c>
      <c r="E43" s="412" t="s">
        <v>1000</v>
      </c>
      <c r="F43" s="412">
        <v>12283.33</v>
      </c>
      <c r="G43" s="412">
        <v>34616.67</v>
      </c>
      <c r="H43" s="412">
        <v>46900</v>
      </c>
      <c r="I43" s="412">
        <f t="shared" si="0"/>
        <v>0</v>
      </c>
      <c r="J43" s="98"/>
    </row>
    <row r="44" spans="1:10" ht="30" x14ac:dyDescent="0.3">
      <c r="A44" s="411">
        <v>36</v>
      </c>
      <c r="B44" s="414">
        <v>44095</v>
      </c>
      <c r="C44" s="413" t="s">
        <v>1891</v>
      </c>
      <c r="D44" s="413">
        <v>405156762</v>
      </c>
      <c r="E44" s="412" t="s">
        <v>1000</v>
      </c>
      <c r="F44" s="412">
        <v>403.23</v>
      </c>
      <c r="G44" s="412">
        <v>1250</v>
      </c>
      <c r="H44" s="412">
        <v>2500</v>
      </c>
      <c r="I44" s="412">
        <f t="shared" si="0"/>
        <v>-846.77</v>
      </c>
      <c r="J44" s="98"/>
    </row>
    <row r="45" spans="1:10" x14ac:dyDescent="0.3">
      <c r="A45" s="411">
        <v>37</v>
      </c>
      <c r="B45" s="414" t="s">
        <v>1092</v>
      </c>
      <c r="C45" s="413" t="s">
        <v>1118</v>
      </c>
      <c r="D45" s="413">
        <v>205050905</v>
      </c>
      <c r="E45" s="412" t="s">
        <v>1100</v>
      </c>
      <c r="F45" s="412">
        <v>941.31</v>
      </c>
      <c r="G45" s="412">
        <v>0</v>
      </c>
      <c r="H45" s="412">
        <v>0</v>
      </c>
      <c r="I45" s="412">
        <f t="shared" si="0"/>
        <v>941.31</v>
      </c>
      <c r="J45" s="98"/>
    </row>
    <row r="46" spans="1:10" x14ac:dyDescent="0.3">
      <c r="A46" s="411">
        <v>38</v>
      </c>
      <c r="B46" s="414">
        <v>44099</v>
      </c>
      <c r="C46" s="413" t="s">
        <v>2186</v>
      </c>
      <c r="D46" s="413">
        <v>404868639</v>
      </c>
      <c r="E46" s="412" t="s">
        <v>1000</v>
      </c>
      <c r="F46" s="412">
        <v>-10117.69</v>
      </c>
      <c r="G46" s="412">
        <v>71689.350000000006</v>
      </c>
      <c r="H46" s="412">
        <v>52032.91</v>
      </c>
      <c r="I46" s="412">
        <f t="shared" si="0"/>
        <v>9538.75</v>
      </c>
      <c r="J46" s="98"/>
    </row>
    <row r="47" spans="1:10" x14ac:dyDescent="0.3">
      <c r="A47" s="411">
        <v>39</v>
      </c>
      <c r="B47" s="414">
        <v>44135</v>
      </c>
      <c r="C47" s="413" t="s">
        <v>2187</v>
      </c>
      <c r="D47" s="413">
        <v>405241331</v>
      </c>
      <c r="E47" s="412" t="s">
        <v>1100</v>
      </c>
      <c r="F47" s="412">
        <v>0</v>
      </c>
      <c r="G47" s="412">
        <v>1150</v>
      </c>
      <c r="H47" s="412">
        <v>0</v>
      </c>
      <c r="I47" s="412">
        <f t="shared" si="0"/>
        <v>1150</v>
      </c>
      <c r="J47" s="98"/>
    </row>
    <row r="48" spans="1:10" x14ac:dyDescent="0.3">
      <c r="A48" s="411">
        <v>40</v>
      </c>
      <c r="B48" s="414">
        <v>44107</v>
      </c>
      <c r="C48" s="413" t="s">
        <v>1892</v>
      </c>
      <c r="D48" s="413">
        <v>431173534</v>
      </c>
      <c r="E48" s="412" t="s">
        <v>1000</v>
      </c>
      <c r="F48" s="412">
        <v>1239</v>
      </c>
      <c r="G48" s="412">
        <v>0</v>
      </c>
      <c r="H48" s="412">
        <v>1239</v>
      </c>
      <c r="I48" s="412">
        <f t="shared" si="0"/>
        <v>0</v>
      </c>
      <c r="J48" s="98"/>
    </row>
    <row r="49" spans="1:10" ht="30" x14ac:dyDescent="0.3">
      <c r="A49" s="411">
        <v>41</v>
      </c>
      <c r="B49" s="414">
        <v>44104</v>
      </c>
      <c r="C49" s="413" t="s">
        <v>1893</v>
      </c>
      <c r="D49" s="413">
        <v>204468664</v>
      </c>
      <c r="E49" s="412" t="s">
        <v>1000</v>
      </c>
      <c r="F49" s="412">
        <v>1000</v>
      </c>
      <c r="G49" s="412">
        <v>0</v>
      </c>
      <c r="H49" s="412">
        <v>1000</v>
      </c>
      <c r="I49" s="412">
        <f t="shared" si="0"/>
        <v>0</v>
      </c>
      <c r="J49" s="98"/>
    </row>
    <row r="50" spans="1:10" x14ac:dyDescent="0.3">
      <c r="A50" s="411">
        <v>42</v>
      </c>
      <c r="B50" s="414">
        <v>44099</v>
      </c>
      <c r="C50" s="413" t="s">
        <v>1894</v>
      </c>
      <c r="D50" s="413">
        <v>404947625</v>
      </c>
      <c r="E50" s="412" t="s">
        <v>1000</v>
      </c>
      <c r="F50" s="412">
        <v>707.77</v>
      </c>
      <c r="G50" s="412">
        <v>3555.76</v>
      </c>
      <c r="H50" s="412">
        <v>4263.53</v>
      </c>
      <c r="I50" s="412">
        <f t="shared" si="0"/>
        <v>0</v>
      </c>
      <c r="J50" s="98"/>
    </row>
    <row r="51" spans="1:10" x14ac:dyDescent="0.3">
      <c r="A51" s="411">
        <v>43</v>
      </c>
      <c r="B51" s="414">
        <v>44098</v>
      </c>
      <c r="C51" s="413" t="s">
        <v>2188</v>
      </c>
      <c r="D51" s="413"/>
      <c r="E51" s="412" t="s">
        <v>1000</v>
      </c>
      <c r="F51" s="412">
        <v>0</v>
      </c>
      <c r="G51" s="412">
        <v>1000</v>
      </c>
      <c r="H51" s="412">
        <v>0</v>
      </c>
      <c r="I51" s="412">
        <f t="shared" si="0"/>
        <v>1000</v>
      </c>
      <c r="J51" s="98"/>
    </row>
    <row r="52" spans="1:10" x14ac:dyDescent="0.3">
      <c r="A52" s="411">
        <v>44</v>
      </c>
      <c r="B52" s="414">
        <v>44116</v>
      </c>
      <c r="C52" s="413" t="s">
        <v>1895</v>
      </c>
      <c r="D52" s="413">
        <v>205260162</v>
      </c>
      <c r="E52" s="412" t="s">
        <v>1100</v>
      </c>
      <c r="F52" s="412">
        <v>2400</v>
      </c>
      <c r="G52" s="412">
        <v>0</v>
      </c>
      <c r="H52" s="412">
        <v>2400</v>
      </c>
      <c r="I52" s="412">
        <f t="shared" si="0"/>
        <v>0</v>
      </c>
      <c r="J52" s="98"/>
    </row>
    <row r="53" spans="1:10" x14ac:dyDescent="0.3">
      <c r="A53" s="411">
        <v>45</v>
      </c>
      <c r="B53" s="414">
        <v>44115</v>
      </c>
      <c r="C53" s="413" t="s">
        <v>1896</v>
      </c>
      <c r="D53" s="413">
        <v>231171166</v>
      </c>
      <c r="E53" s="412" t="s">
        <v>1000</v>
      </c>
      <c r="F53" s="412">
        <v>566.4</v>
      </c>
      <c r="G53" s="412">
        <v>0</v>
      </c>
      <c r="H53" s="412">
        <v>0</v>
      </c>
      <c r="I53" s="412">
        <f t="shared" si="0"/>
        <v>566.4</v>
      </c>
      <c r="J53" s="98"/>
    </row>
    <row r="54" spans="1:10" ht="45" x14ac:dyDescent="0.3">
      <c r="A54" s="411">
        <v>46</v>
      </c>
      <c r="B54" s="414">
        <v>44113</v>
      </c>
      <c r="C54" s="413" t="s">
        <v>1897</v>
      </c>
      <c r="D54" s="413">
        <v>431437091</v>
      </c>
      <c r="E54" s="412" t="s">
        <v>1000</v>
      </c>
      <c r="F54" s="412">
        <v>200</v>
      </c>
      <c r="G54" s="412">
        <v>0</v>
      </c>
      <c r="H54" s="412">
        <v>0</v>
      </c>
      <c r="I54" s="412">
        <f t="shared" si="0"/>
        <v>200</v>
      </c>
      <c r="J54" s="98"/>
    </row>
    <row r="55" spans="1:10" x14ac:dyDescent="0.3">
      <c r="A55" s="411">
        <v>47</v>
      </c>
      <c r="B55" s="414">
        <v>44134</v>
      </c>
      <c r="C55" s="413" t="s">
        <v>2192</v>
      </c>
      <c r="D55" s="413">
        <v>433107657</v>
      </c>
      <c r="E55" s="412" t="s">
        <v>1000</v>
      </c>
      <c r="F55" s="412">
        <v>0</v>
      </c>
      <c r="G55" s="412">
        <v>15500</v>
      </c>
      <c r="H55" s="412">
        <v>7500</v>
      </c>
      <c r="I55" s="412">
        <f t="shared" si="0"/>
        <v>8000</v>
      </c>
      <c r="J55" s="98"/>
    </row>
    <row r="56" spans="1:10" x14ac:dyDescent="0.3">
      <c r="A56" s="411">
        <v>48</v>
      </c>
      <c r="B56" s="414">
        <v>44132</v>
      </c>
      <c r="C56" s="413" t="s">
        <v>2193</v>
      </c>
      <c r="D56" s="413">
        <v>211323511</v>
      </c>
      <c r="E56" s="412" t="s">
        <v>1000</v>
      </c>
      <c r="F56" s="412">
        <v>0</v>
      </c>
      <c r="G56" s="412">
        <v>9840</v>
      </c>
      <c r="H56" s="412">
        <v>0</v>
      </c>
      <c r="I56" s="412">
        <f t="shared" si="0"/>
        <v>9840</v>
      </c>
      <c r="J56" s="98"/>
    </row>
    <row r="57" spans="1:10" x14ac:dyDescent="0.3">
      <c r="A57" s="411">
        <v>49</v>
      </c>
      <c r="B57" s="414">
        <v>44105</v>
      </c>
      <c r="C57" s="413" t="s">
        <v>2174</v>
      </c>
      <c r="D57" s="413">
        <v>405116360</v>
      </c>
      <c r="E57" s="412" t="s">
        <v>1000</v>
      </c>
      <c r="F57" s="412">
        <v>0</v>
      </c>
      <c r="G57" s="412">
        <v>3580</v>
      </c>
      <c r="H57" s="412">
        <v>0</v>
      </c>
      <c r="I57" s="412">
        <f t="shared" si="0"/>
        <v>3580</v>
      </c>
      <c r="J57" s="98"/>
    </row>
    <row r="58" spans="1:10" x14ac:dyDescent="0.3">
      <c r="A58" s="411">
        <v>50</v>
      </c>
      <c r="B58" s="414">
        <v>44105</v>
      </c>
      <c r="C58" s="413" t="s">
        <v>2194</v>
      </c>
      <c r="D58" s="413">
        <v>404566395</v>
      </c>
      <c r="E58" s="412" t="s">
        <v>1000</v>
      </c>
      <c r="F58" s="412">
        <v>0</v>
      </c>
      <c r="G58" s="412">
        <v>16163.5</v>
      </c>
      <c r="H58" s="412">
        <v>0</v>
      </c>
      <c r="I58" s="412">
        <f t="shared" si="0"/>
        <v>16163.5</v>
      </c>
      <c r="J58" s="98"/>
    </row>
    <row r="59" spans="1:10" x14ac:dyDescent="0.3">
      <c r="A59" s="411">
        <v>51</v>
      </c>
      <c r="B59" s="414" t="s">
        <v>1092</v>
      </c>
      <c r="C59" s="413" t="s">
        <v>1119</v>
      </c>
      <c r="D59" s="413">
        <v>200272908</v>
      </c>
      <c r="E59" s="412" t="s">
        <v>1100</v>
      </c>
      <c r="F59" s="412">
        <v>36333.26</v>
      </c>
      <c r="G59" s="412">
        <v>7054.52</v>
      </c>
      <c r="H59" s="412">
        <v>30000</v>
      </c>
      <c r="I59" s="412">
        <f t="shared" si="0"/>
        <v>13387.779999999999</v>
      </c>
      <c r="J59" s="98"/>
    </row>
    <row r="60" spans="1:10" x14ac:dyDescent="0.3">
      <c r="A60" s="411">
        <v>52</v>
      </c>
      <c r="B60" s="414" t="s">
        <v>1092</v>
      </c>
      <c r="C60" s="413" t="s">
        <v>1120</v>
      </c>
      <c r="D60" s="413">
        <v>402104959</v>
      </c>
      <c r="E60" s="412" t="s">
        <v>1000</v>
      </c>
      <c r="F60" s="412">
        <v>20</v>
      </c>
      <c r="G60" s="412">
        <v>0</v>
      </c>
      <c r="H60" s="412">
        <v>0</v>
      </c>
      <c r="I60" s="412">
        <f t="shared" si="0"/>
        <v>20</v>
      </c>
      <c r="J60" s="98"/>
    </row>
    <row r="61" spans="1:10" x14ac:dyDescent="0.3">
      <c r="A61" s="411">
        <v>53</v>
      </c>
      <c r="B61" s="414" t="s">
        <v>1092</v>
      </c>
      <c r="C61" s="413" t="s">
        <v>1122</v>
      </c>
      <c r="D61" s="413">
        <v>226146872</v>
      </c>
      <c r="E61" s="412" t="s">
        <v>1100</v>
      </c>
      <c r="F61" s="412">
        <v>200</v>
      </c>
      <c r="G61" s="412">
        <v>296</v>
      </c>
      <c r="H61" s="412">
        <v>0</v>
      </c>
      <c r="I61" s="412">
        <f t="shared" si="0"/>
        <v>496</v>
      </c>
      <c r="J61" s="98"/>
    </row>
    <row r="62" spans="1:10" x14ac:dyDescent="0.3">
      <c r="A62" s="411">
        <v>54</v>
      </c>
      <c r="B62" s="414" t="s">
        <v>1092</v>
      </c>
      <c r="C62" s="413" t="s">
        <v>1123</v>
      </c>
      <c r="D62" s="413">
        <v>204566978</v>
      </c>
      <c r="E62" s="412" t="s">
        <v>1000</v>
      </c>
      <c r="F62" s="412">
        <v>16034.32</v>
      </c>
      <c r="G62" s="412">
        <v>21244.74</v>
      </c>
      <c r="H62" s="412">
        <v>16159.73</v>
      </c>
      <c r="I62" s="412">
        <f t="shared" si="0"/>
        <v>21119.329999999998</v>
      </c>
      <c r="J62" s="98"/>
    </row>
    <row r="63" spans="1:10" x14ac:dyDescent="0.3">
      <c r="A63" s="411">
        <v>55</v>
      </c>
      <c r="B63" s="414">
        <v>43871</v>
      </c>
      <c r="C63" s="413" t="s">
        <v>503</v>
      </c>
      <c r="D63" s="413">
        <v>205186957</v>
      </c>
      <c r="E63" s="412" t="s">
        <v>484</v>
      </c>
      <c r="F63" s="412">
        <v>100.78</v>
      </c>
      <c r="G63" s="412">
        <v>976.92</v>
      </c>
      <c r="H63" s="412">
        <v>976.92</v>
      </c>
      <c r="I63" s="412">
        <f t="shared" si="0"/>
        <v>100.78000000000009</v>
      </c>
      <c r="J63" s="98"/>
    </row>
    <row r="64" spans="1:10" x14ac:dyDescent="0.3">
      <c r="A64" s="411">
        <v>56</v>
      </c>
      <c r="B64" s="414">
        <v>43866</v>
      </c>
      <c r="C64" s="413" t="s">
        <v>2189</v>
      </c>
      <c r="D64" s="413">
        <v>430804613</v>
      </c>
      <c r="E64" s="412" t="s">
        <v>1000</v>
      </c>
      <c r="F64" s="412">
        <v>0</v>
      </c>
      <c r="G64" s="412">
        <v>1000</v>
      </c>
      <c r="H64" s="412">
        <v>0</v>
      </c>
      <c r="I64" s="412">
        <f t="shared" si="0"/>
        <v>1000</v>
      </c>
      <c r="J64" s="98"/>
    </row>
    <row r="65" spans="1:12" x14ac:dyDescent="0.3">
      <c r="A65" s="411">
        <v>57</v>
      </c>
      <c r="B65" s="414">
        <v>44134</v>
      </c>
      <c r="C65" s="413" t="s">
        <v>2190</v>
      </c>
      <c r="D65" s="413" t="s">
        <v>533</v>
      </c>
      <c r="E65" s="412" t="s">
        <v>1000</v>
      </c>
      <c r="F65" s="412">
        <v>0</v>
      </c>
      <c r="G65" s="412">
        <v>3341</v>
      </c>
      <c r="H65" s="412">
        <v>3328.6</v>
      </c>
      <c r="I65" s="412">
        <f t="shared" si="0"/>
        <v>12.400000000000091</v>
      </c>
      <c r="J65" s="98"/>
    </row>
    <row r="66" spans="1:12" x14ac:dyDescent="0.3">
      <c r="A66" s="411">
        <v>58</v>
      </c>
      <c r="B66" s="414">
        <v>43866</v>
      </c>
      <c r="C66" s="413" t="s">
        <v>830</v>
      </c>
      <c r="D66" s="413" t="s">
        <v>829</v>
      </c>
      <c r="E66" s="412" t="s">
        <v>484</v>
      </c>
      <c r="F66" s="412">
        <v>4258.0600000000004</v>
      </c>
      <c r="G66" s="412">
        <v>3750</v>
      </c>
      <c r="H66" s="412">
        <v>3750</v>
      </c>
      <c r="I66" s="412">
        <f t="shared" si="0"/>
        <v>4258.0600000000004</v>
      </c>
      <c r="J66" s="98"/>
    </row>
    <row r="67" spans="1:12" x14ac:dyDescent="0.3">
      <c r="A67" s="411">
        <v>59</v>
      </c>
      <c r="B67" s="414">
        <v>43866</v>
      </c>
      <c r="C67" s="413" t="s">
        <v>1125</v>
      </c>
      <c r="D67" s="413">
        <v>60001107504</v>
      </c>
      <c r="E67" s="412" t="s">
        <v>484</v>
      </c>
      <c r="F67" s="412">
        <v>2550</v>
      </c>
      <c r="G67" s="412">
        <v>3375</v>
      </c>
      <c r="H67" s="412">
        <v>3375</v>
      </c>
      <c r="I67" s="412">
        <f t="shared" si="0"/>
        <v>2550</v>
      </c>
      <c r="J67" s="98"/>
    </row>
    <row r="68" spans="1:12" x14ac:dyDescent="0.3">
      <c r="A68" s="411">
        <v>60</v>
      </c>
      <c r="B68" s="414">
        <v>43866</v>
      </c>
      <c r="C68" s="413" t="s">
        <v>2191</v>
      </c>
      <c r="D68" s="413" t="s">
        <v>2196</v>
      </c>
      <c r="E68" s="412" t="s">
        <v>2195</v>
      </c>
      <c r="F68" s="412">
        <v>0</v>
      </c>
      <c r="G68" s="412">
        <v>892.86</v>
      </c>
      <c r="H68" s="412">
        <v>192.86</v>
      </c>
      <c r="I68" s="412">
        <f t="shared" si="0"/>
        <v>700</v>
      </c>
      <c r="J68" s="98"/>
    </row>
    <row r="69" spans="1:12" x14ac:dyDescent="0.3">
      <c r="A69" s="411">
        <v>61</v>
      </c>
      <c r="B69" s="414">
        <v>43866</v>
      </c>
      <c r="C69" s="413" t="s">
        <v>1126</v>
      </c>
      <c r="D69" s="413">
        <v>19001061438</v>
      </c>
      <c r="E69" s="412" t="s">
        <v>484</v>
      </c>
      <c r="F69" s="412">
        <v>2311.84</v>
      </c>
      <c r="G69" s="412">
        <v>3232.7</v>
      </c>
      <c r="H69" s="412">
        <v>3232.7</v>
      </c>
      <c r="I69" s="412">
        <f t="shared" si="0"/>
        <v>2311.84</v>
      </c>
      <c r="J69" s="98"/>
    </row>
    <row r="70" spans="1:12" x14ac:dyDescent="0.3">
      <c r="A70" s="411">
        <v>62</v>
      </c>
      <c r="B70" s="414">
        <v>44112</v>
      </c>
      <c r="C70" s="413" t="s">
        <v>1898</v>
      </c>
      <c r="D70" s="413" t="s">
        <v>1899</v>
      </c>
      <c r="E70" s="412" t="s">
        <v>1000</v>
      </c>
      <c r="F70" s="412">
        <v>240</v>
      </c>
      <c r="G70" s="412">
        <v>225</v>
      </c>
      <c r="H70" s="412">
        <v>465</v>
      </c>
      <c r="I70" s="412">
        <f t="shared" si="0"/>
        <v>0</v>
      </c>
      <c r="J70" s="98"/>
    </row>
    <row r="71" spans="1:12" x14ac:dyDescent="0.3">
      <c r="A71" s="158" t="s">
        <v>261</v>
      </c>
      <c r="B71" s="186"/>
      <c r="C71" s="166"/>
      <c r="D71" s="166"/>
      <c r="E71" s="165"/>
      <c r="F71" s="165"/>
      <c r="G71" s="233"/>
      <c r="H71" s="238" t="s">
        <v>374</v>
      </c>
      <c r="I71" s="341">
        <f>SUM(I9:I70)</f>
        <v>327760.08000000013</v>
      </c>
      <c r="J71" s="98"/>
    </row>
    <row r="73" spans="1:12" x14ac:dyDescent="0.3">
      <c r="A73" s="173" t="s">
        <v>396</v>
      </c>
    </row>
    <row r="75" spans="1:12" x14ac:dyDescent="0.3">
      <c r="B75" s="175" t="s">
        <v>96</v>
      </c>
      <c r="F75" s="176"/>
    </row>
    <row r="76" spans="1:12" x14ac:dyDescent="0.3">
      <c r="F76" s="174"/>
      <c r="I76" s="174"/>
      <c r="J76" s="174"/>
      <c r="K76" s="174"/>
      <c r="L76" s="174"/>
    </row>
    <row r="77" spans="1:12" x14ac:dyDescent="0.3">
      <c r="C77" s="177"/>
      <c r="F77" s="177"/>
      <c r="G77" s="177"/>
      <c r="H77" s="180"/>
      <c r="I77" s="178"/>
      <c r="J77" s="174"/>
      <c r="K77" s="174"/>
      <c r="L77" s="174"/>
    </row>
    <row r="78" spans="1:12" x14ac:dyDescent="0.3">
      <c r="A78" s="174"/>
      <c r="C78" s="179" t="s">
        <v>251</v>
      </c>
      <c r="F78" s="180" t="s">
        <v>256</v>
      </c>
      <c r="G78" s="179"/>
      <c r="H78" s="179"/>
      <c r="I78" s="178"/>
      <c r="J78" s="174"/>
      <c r="K78" s="174"/>
      <c r="L78" s="174"/>
    </row>
    <row r="79" spans="1:12" x14ac:dyDescent="0.3">
      <c r="A79" s="174"/>
      <c r="C79" s="181" t="s">
        <v>127</v>
      </c>
      <c r="F79" s="173" t="s">
        <v>252</v>
      </c>
      <c r="I79" s="174"/>
      <c r="J79" s="174"/>
      <c r="K79" s="174"/>
      <c r="L79" s="174"/>
    </row>
    <row r="80" spans="1:12" s="174" customFormat="1" x14ac:dyDescent="0.3">
      <c r="B80" s="173"/>
      <c r="C80" s="181"/>
      <c r="G80" s="181"/>
      <c r="H80" s="181"/>
    </row>
    <row r="81" s="174" customFormat="1" ht="12.75" x14ac:dyDescent="0.2"/>
    <row r="82" s="174" customFormat="1" ht="12.75" x14ac:dyDescent="0.2"/>
    <row r="83" s="174" customFormat="1" ht="12.75" x14ac:dyDescent="0.2"/>
    <row r="84" s="174" customFormat="1" ht="12.75" x14ac:dyDescent="0.2"/>
  </sheetData>
  <autoFilter ref="A8:L71"/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71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D60" sqref="D60"/>
    </sheetView>
  </sheetViews>
  <sheetFormatPr defaultRowHeight="12.75" x14ac:dyDescent="0.2"/>
  <cols>
    <col min="1" max="1" width="7.28515625" style="189" customWidth="1"/>
    <col min="2" max="2" width="57.28515625" style="189" customWidth="1"/>
    <col min="3" max="3" width="24.140625" style="189" customWidth="1"/>
    <col min="4" max="16384" width="9.140625" style="189"/>
  </cols>
  <sheetData>
    <row r="1" spans="1:3" s="6" customFormat="1" ht="18.75" customHeight="1" x14ac:dyDescent="0.3">
      <c r="A1" s="489" t="s">
        <v>460</v>
      </c>
      <c r="B1" s="489"/>
      <c r="C1" s="346" t="s">
        <v>97</v>
      </c>
    </row>
    <row r="2" spans="1:3" s="6" customFormat="1" ht="15" x14ac:dyDescent="0.3">
      <c r="A2" s="489"/>
      <c r="B2" s="489"/>
      <c r="C2" s="343" t="str">
        <f>'ფორმა N1'!K2</f>
        <v>13.10.2020 - 31.10.2020</v>
      </c>
    </row>
    <row r="3" spans="1:3" s="6" customFormat="1" ht="15" x14ac:dyDescent="0.3">
      <c r="A3" s="378" t="s">
        <v>128</v>
      </c>
      <c r="B3" s="344"/>
      <c r="C3" s="345"/>
    </row>
    <row r="4" spans="1:3" s="6" customFormat="1" ht="15" x14ac:dyDescent="0.3">
      <c r="A4" s="107"/>
      <c r="B4" s="344"/>
      <c r="C4" s="345"/>
    </row>
    <row r="5" spans="1:3" s="21" customFormat="1" ht="15" x14ac:dyDescent="0.3">
      <c r="A5" s="490" t="s">
        <v>257</v>
      </c>
      <c r="B5" s="490"/>
      <c r="C5" s="107"/>
    </row>
    <row r="6" spans="1:3" s="21" customFormat="1" ht="15" x14ac:dyDescent="0.3">
      <c r="A6" s="491" t="str">
        <f>'ფორმა N1'!A5</f>
        <v>მოქალაქეთა პოლიტიკური გაერთიანება „ლელო საქართველოსთვის“</v>
      </c>
      <c r="B6" s="491"/>
      <c r="C6" s="107"/>
    </row>
    <row r="7" spans="1:3" x14ac:dyDescent="0.2">
      <c r="A7" s="379"/>
      <c r="B7" s="379"/>
      <c r="C7" s="379"/>
    </row>
    <row r="8" spans="1:3" x14ac:dyDescent="0.2">
      <c r="A8" s="379"/>
      <c r="B8" s="379"/>
      <c r="C8" s="379"/>
    </row>
    <row r="9" spans="1:3" ht="30" customHeight="1" x14ac:dyDescent="0.2">
      <c r="A9" s="380" t="s">
        <v>64</v>
      </c>
      <c r="B9" s="380" t="s">
        <v>11</v>
      </c>
      <c r="C9" s="381" t="s">
        <v>9</v>
      </c>
    </row>
    <row r="10" spans="1:3" ht="15" x14ac:dyDescent="0.3">
      <c r="A10" s="382">
        <v>1</v>
      </c>
      <c r="B10" s="383" t="s">
        <v>57</v>
      </c>
      <c r="C10" s="398">
        <f>'ფორმა N4'!D11+'ფორმა N5'!D9</f>
        <v>3154937.3</v>
      </c>
    </row>
    <row r="11" spans="1:3" ht="15" x14ac:dyDescent="0.3">
      <c r="A11" s="385">
        <v>1.1000000000000001</v>
      </c>
      <c r="B11" s="383" t="s">
        <v>461</v>
      </c>
      <c r="C11" s="399">
        <f>'ფორმა N4'!D39+'ფორმა N5'!D37</f>
        <v>2746454.09</v>
      </c>
    </row>
    <row r="12" spans="1:3" ht="15" x14ac:dyDescent="0.3">
      <c r="A12" s="386" t="s">
        <v>30</v>
      </c>
      <c r="B12" s="383" t="s">
        <v>462</v>
      </c>
      <c r="C12" s="399">
        <f>'ფორმა N4'!D40+'ფორმა N5'!D38</f>
        <v>1771127.0799999998</v>
      </c>
    </row>
    <row r="13" spans="1:3" ht="15" x14ac:dyDescent="0.3">
      <c r="A13" s="385">
        <v>1.2</v>
      </c>
      <c r="B13" s="383" t="s">
        <v>58</v>
      </c>
      <c r="C13" s="399">
        <f>'ფორმა N4'!D12+'ფორმა N5'!D10</f>
        <v>120675</v>
      </c>
    </row>
    <row r="14" spans="1:3" ht="15" x14ac:dyDescent="0.3">
      <c r="A14" s="385">
        <v>1.3</v>
      </c>
      <c r="B14" s="383" t="s">
        <v>463</v>
      </c>
      <c r="C14" s="399">
        <f>'ფორმა N4'!D17+'ფორმა N5'!D15</f>
        <v>0</v>
      </c>
    </row>
    <row r="15" spans="1:3" ht="15" x14ac:dyDescent="0.2">
      <c r="A15" s="488"/>
      <c r="B15" s="488"/>
      <c r="C15" s="488"/>
    </row>
    <row r="16" spans="1:3" ht="30" customHeight="1" x14ac:dyDescent="0.2">
      <c r="A16" s="380" t="s">
        <v>64</v>
      </c>
      <c r="B16" s="380" t="s">
        <v>232</v>
      </c>
      <c r="C16" s="381" t="s">
        <v>67</v>
      </c>
    </row>
    <row r="17" spans="1:4" ht="15" x14ac:dyDescent="0.3">
      <c r="A17" s="382">
        <v>2</v>
      </c>
      <c r="B17" s="383" t="s">
        <v>464</v>
      </c>
      <c r="C17" s="384">
        <f>'ფორმა N2'!D9+'ფორმა N2'!C26+'ფორმა N3'!D9+'ფორმა N3'!C26</f>
        <v>3141647.5</v>
      </c>
    </row>
    <row r="18" spans="1:4" ht="15" x14ac:dyDescent="0.3">
      <c r="A18" s="387">
        <v>2.1</v>
      </c>
      <c r="B18" s="383" t="s">
        <v>465</v>
      </c>
      <c r="C18" s="383">
        <f>'ფორმა N2'!D17+'ფორმა N3'!D17</f>
        <v>0</v>
      </c>
    </row>
    <row r="19" spans="1:4" ht="15" x14ac:dyDescent="0.3">
      <c r="A19" s="387">
        <v>2.2000000000000002</v>
      </c>
      <c r="B19" s="383" t="s">
        <v>466</v>
      </c>
      <c r="C19" s="383">
        <f>'ფორმა N2'!D18+'ფორმა N3'!D18</f>
        <v>0</v>
      </c>
    </row>
    <row r="20" spans="1:4" ht="15" x14ac:dyDescent="0.3">
      <c r="A20" s="387">
        <v>2.2999999999999998</v>
      </c>
      <c r="B20" s="383" t="s">
        <v>467</v>
      </c>
      <c r="C20" s="388">
        <f>SUM(C21:C25)</f>
        <v>3141647.5</v>
      </c>
    </row>
    <row r="21" spans="1:4" ht="15" x14ac:dyDescent="0.3">
      <c r="A21" s="386" t="s">
        <v>468</v>
      </c>
      <c r="B21" s="389" t="s">
        <v>469</v>
      </c>
      <c r="C21" s="383">
        <f>'ფორმა N2'!D13+'ფორმა N3'!D13</f>
        <v>3139762.5</v>
      </c>
    </row>
    <row r="22" spans="1:4" ht="15" x14ac:dyDescent="0.3">
      <c r="A22" s="386" t="s">
        <v>470</v>
      </c>
      <c r="B22" s="389" t="s">
        <v>471</v>
      </c>
      <c r="C22" s="383">
        <f>'ფორმა N2'!C27+'ფორმა N3'!C27</f>
        <v>885</v>
      </c>
    </row>
    <row r="23" spans="1:4" ht="15" x14ac:dyDescent="0.3">
      <c r="A23" s="386" t="s">
        <v>472</v>
      </c>
      <c r="B23" s="389" t="s">
        <v>473</v>
      </c>
      <c r="C23" s="383">
        <f>'ფორმა N2'!D14+'ფორმა N3'!D14</f>
        <v>1000</v>
      </c>
    </row>
    <row r="24" spans="1:4" ht="15" x14ac:dyDescent="0.3">
      <c r="A24" s="386" t="s">
        <v>474</v>
      </c>
      <c r="B24" s="389" t="s">
        <v>475</v>
      </c>
      <c r="C24" s="383">
        <f>'ფორმა N2'!C31+'ფორმა N3'!C31</f>
        <v>0</v>
      </c>
    </row>
    <row r="25" spans="1:4" ht="15" x14ac:dyDescent="0.3">
      <c r="A25" s="386" t="s">
        <v>476</v>
      </c>
      <c r="B25" s="389" t="s">
        <v>477</v>
      </c>
      <c r="C25" s="383">
        <f>'ფორმა N2'!D11+'ფორმა N3'!D11</f>
        <v>0</v>
      </c>
    </row>
    <row r="26" spans="1:4" ht="15" x14ac:dyDescent="0.3">
      <c r="A26" s="396"/>
      <c r="B26" s="395"/>
      <c r="C26" s="394"/>
    </row>
    <row r="27" spans="1:4" ht="15" x14ac:dyDescent="0.3">
      <c r="A27" s="396"/>
      <c r="B27" s="395"/>
      <c r="C27" s="394"/>
    </row>
    <row r="28" spans="1:4" ht="15" x14ac:dyDescent="0.3">
      <c r="A28" s="21"/>
      <c r="B28" s="21"/>
      <c r="C28" s="21"/>
      <c r="D28" s="393"/>
    </row>
    <row r="29" spans="1:4" ht="15" x14ac:dyDescent="0.3">
      <c r="A29" s="187" t="s">
        <v>96</v>
      </c>
      <c r="B29" s="21"/>
      <c r="C29" s="21"/>
      <c r="D29" s="393"/>
    </row>
    <row r="30" spans="1:4" ht="15" x14ac:dyDescent="0.3">
      <c r="A30" s="21"/>
      <c r="B30" s="21"/>
      <c r="C30" s="21"/>
      <c r="D30" s="393"/>
    </row>
    <row r="31" spans="1:4" ht="15" x14ac:dyDescent="0.3">
      <c r="A31" s="21"/>
      <c r="B31" s="21"/>
      <c r="C31" s="21"/>
      <c r="D31" s="392"/>
    </row>
    <row r="32" spans="1:4" ht="15" x14ac:dyDescent="0.3">
      <c r="B32" s="187" t="s">
        <v>254</v>
      </c>
      <c r="C32" s="21"/>
      <c r="D32" s="392"/>
    </row>
    <row r="33" spans="2:4" ht="15" x14ac:dyDescent="0.3">
      <c r="B33" s="21" t="s">
        <v>253</v>
      </c>
      <c r="C33" s="21"/>
      <c r="D33" s="392"/>
    </row>
    <row r="34" spans="2:4" x14ac:dyDescent="0.2">
      <c r="B34" s="391" t="s">
        <v>127</v>
      </c>
      <c r="D34" s="390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scale="92"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topLeftCell="A7" zoomScale="80" zoomScaleNormal="100" zoomScaleSheetLayoutView="80" workbookViewId="0">
      <selection activeCell="D60" sqref="D6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67" t="s">
        <v>284</v>
      </c>
      <c r="B1" s="69"/>
      <c r="C1" s="466" t="s">
        <v>97</v>
      </c>
      <c r="D1" s="466"/>
      <c r="E1" s="101"/>
    </row>
    <row r="2" spans="1:7" x14ac:dyDescent="0.3">
      <c r="A2" s="69" t="s">
        <v>128</v>
      </c>
      <c r="B2" s="69"/>
      <c r="C2" s="464" t="str">
        <f>'ფორმა N1'!K2</f>
        <v>13.10.2020 - 31.10.2020</v>
      </c>
      <c r="D2" s="465"/>
      <c r="E2" s="101"/>
    </row>
    <row r="3" spans="1:7" x14ac:dyDescent="0.3">
      <c r="A3" s="67"/>
      <c r="B3" s="69"/>
      <c r="C3" s="68"/>
      <c r="D3" s="68"/>
      <c r="E3" s="101"/>
    </row>
    <row r="4" spans="1:7" x14ac:dyDescent="0.3">
      <c r="A4" s="70" t="s">
        <v>257</v>
      </c>
      <c r="B4" s="95"/>
      <c r="C4" s="96"/>
      <c r="D4" s="69"/>
      <c r="E4" s="101"/>
    </row>
    <row r="5" spans="1:7" x14ac:dyDescent="0.3">
      <c r="A5" s="210" t="str">
        <f>'ფორმა N1'!A5</f>
        <v>მოქალაქეთა პოლიტიკური გაერთიანება „ლელო საქართველოსთვის“</v>
      </c>
      <c r="B5" s="12"/>
      <c r="C5" s="12"/>
      <c r="E5" s="101"/>
    </row>
    <row r="6" spans="1:7" x14ac:dyDescent="0.3">
      <c r="A6" s="97"/>
      <c r="B6" s="97"/>
      <c r="C6" s="97"/>
      <c r="D6" s="98"/>
      <c r="E6" s="101"/>
    </row>
    <row r="7" spans="1:7" x14ac:dyDescent="0.3">
      <c r="A7" s="69"/>
      <c r="B7" s="69"/>
      <c r="C7" s="69"/>
      <c r="D7" s="69"/>
      <c r="E7" s="101"/>
    </row>
    <row r="8" spans="1:7" s="6" customFormat="1" ht="39" customHeight="1" x14ac:dyDescent="0.3">
      <c r="A8" s="99" t="s">
        <v>64</v>
      </c>
      <c r="B8" s="72" t="s">
        <v>232</v>
      </c>
      <c r="C8" s="72" t="s">
        <v>66</v>
      </c>
      <c r="D8" s="72" t="s">
        <v>67</v>
      </c>
      <c r="E8" s="101"/>
    </row>
    <row r="9" spans="1:7" s="7" customFormat="1" ht="16.5" customHeight="1" x14ac:dyDescent="0.3">
      <c r="A9" s="211">
        <v>1</v>
      </c>
      <c r="B9" s="211" t="s">
        <v>65</v>
      </c>
      <c r="C9" s="78">
        <f>SUM(C10,C26)</f>
        <v>0</v>
      </c>
      <c r="D9" s="78">
        <f>SUM(D10,D26)</f>
        <v>0</v>
      </c>
      <c r="E9" s="101"/>
    </row>
    <row r="10" spans="1:7" s="7" customFormat="1" ht="16.5" customHeight="1" x14ac:dyDescent="0.3">
      <c r="A10" s="80">
        <v>1.1000000000000001</v>
      </c>
      <c r="B10" s="80" t="s">
        <v>69</v>
      </c>
      <c r="C10" s="78">
        <f>SUM(C11,C12,C16,C19,C25,C26)</f>
        <v>0</v>
      </c>
      <c r="D10" s="78">
        <f>SUM(D11,D12,D16,D19,D24,D25)</f>
        <v>0</v>
      </c>
      <c r="E10" s="101"/>
    </row>
    <row r="11" spans="1:7" s="9" customFormat="1" ht="16.5" customHeight="1" x14ac:dyDescent="0.3">
      <c r="A11" s="81" t="s">
        <v>30</v>
      </c>
      <c r="B11" s="81" t="s">
        <v>68</v>
      </c>
      <c r="C11" s="8"/>
      <c r="D11" s="8"/>
      <c r="E11" s="101"/>
    </row>
    <row r="12" spans="1:7" s="10" customFormat="1" ht="16.5" customHeight="1" x14ac:dyDescent="0.3">
      <c r="A12" s="81" t="s">
        <v>31</v>
      </c>
      <c r="B12" s="81" t="s">
        <v>290</v>
      </c>
      <c r="C12" s="100">
        <f>SUM(C13:C15)</f>
        <v>0</v>
      </c>
      <c r="D12" s="100">
        <f>SUM(D13:D15)</f>
        <v>0</v>
      </c>
      <c r="E12" s="101"/>
      <c r="G12" s="61"/>
    </row>
    <row r="13" spans="1:7" s="3" customFormat="1" ht="16.5" customHeight="1" x14ac:dyDescent="0.3">
      <c r="A13" s="90" t="s">
        <v>70</v>
      </c>
      <c r="B13" s="90" t="s">
        <v>293</v>
      </c>
      <c r="C13" s="8"/>
      <c r="D13" s="8"/>
      <c r="E13" s="101"/>
    </row>
    <row r="14" spans="1:7" s="3" customFormat="1" ht="16.5" customHeight="1" x14ac:dyDescent="0.3">
      <c r="A14" s="90" t="s">
        <v>437</v>
      </c>
      <c r="B14" s="90" t="s">
        <v>436</v>
      </c>
      <c r="C14" s="8"/>
      <c r="D14" s="8"/>
      <c r="E14" s="101"/>
    </row>
    <row r="15" spans="1:7" s="3" customFormat="1" ht="16.5" customHeight="1" x14ac:dyDescent="0.3">
      <c r="A15" s="90" t="s">
        <v>438</v>
      </c>
      <c r="B15" s="90" t="s">
        <v>86</v>
      </c>
      <c r="C15" s="8"/>
      <c r="D15" s="8"/>
      <c r="E15" s="101"/>
    </row>
    <row r="16" spans="1:7" s="3" customFormat="1" ht="16.5" customHeight="1" x14ac:dyDescent="0.3">
      <c r="A16" s="81" t="s">
        <v>71</v>
      </c>
      <c r="B16" s="81" t="s">
        <v>72</v>
      </c>
      <c r="C16" s="100">
        <f>SUM(C17:C18)</f>
        <v>0</v>
      </c>
      <c r="D16" s="100">
        <f>SUM(D17:D18)</f>
        <v>0</v>
      </c>
      <c r="E16" s="101"/>
    </row>
    <row r="17" spans="1:5" s="3" customFormat="1" ht="16.5" customHeight="1" x14ac:dyDescent="0.3">
      <c r="A17" s="90" t="s">
        <v>73</v>
      </c>
      <c r="B17" s="90" t="s">
        <v>75</v>
      </c>
      <c r="C17" s="8"/>
      <c r="D17" s="8"/>
      <c r="E17" s="101"/>
    </row>
    <row r="18" spans="1:5" s="3" customFormat="1" ht="30" x14ac:dyDescent="0.3">
      <c r="A18" s="90" t="s">
        <v>74</v>
      </c>
      <c r="B18" s="90" t="s">
        <v>98</v>
      </c>
      <c r="C18" s="8"/>
      <c r="D18" s="8"/>
      <c r="E18" s="101"/>
    </row>
    <row r="19" spans="1:5" s="3" customFormat="1" ht="16.5" customHeight="1" x14ac:dyDescent="0.3">
      <c r="A19" s="81" t="s">
        <v>76</v>
      </c>
      <c r="B19" s="81" t="s">
        <v>371</v>
      </c>
      <c r="C19" s="100">
        <f>SUM(C20:C23)</f>
        <v>0</v>
      </c>
      <c r="D19" s="100">
        <f>SUM(D20:D23)</f>
        <v>0</v>
      </c>
      <c r="E19" s="101"/>
    </row>
    <row r="20" spans="1:5" s="3" customFormat="1" ht="16.5" customHeight="1" x14ac:dyDescent="0.3">
      <c r="A20" s="90" t="s">
        <v>77</v>
      </c>
      <c r="B20" s="90" t="s">
        <v>78</v>
      </c>
      <c r="C20" s="8"/>
      <c r="D20" s="8"/>
      <c r="E20" s="101"/>
    </row>
    <row r="21" spans="1:5" s="3" customFormat="1" ht="30" x14ac:dyDescent="0.3">
      <c r="A21" s="90" t="s">
        <v>81</v>
      </c>
      <c r="B21" s="90" t="s">
        <v>79</v>
      </c>
      <c r="C21" s="8"/>
      <c r="D21" s="8"/>
      <c r="E21" s="101"/>
    </row>
    <row r="22" spans="1:5" s="3" customFormat="1" ht="16.5" customHeight="1" x14ac:dyDescent="0.3">
      <c r="A22" s="90" t="s">
        <v>82</v>
      </c>
      <c r="B22" s="90" t="s">
        <v>80</v>
      </c>
      <c r="C22" s="8"/>
      <c r="D22" s="8"/>
      <c r="E22" s="101"/>
    </row>
    <row r="23" spans="1:5" s="3" customFormat="1" ht="16.5" customHeight="1" x14ac:dyDescent="0.3">
      <c r="A23" s="90" t="s">
        <v>83</v>
      </c>
      <c r="B23" s="90" t="s">
        <v>384</v>
      </c>
      <c r="C23" s="8"/>
      <c r="D23" s="8"/>
      <c r="E23" s="101"/>
    </row>
    <row r="24" spans="1:5" s="3" customFormat="1" ht="16.5" customHeight="1" x14ac:dyDescent="0.3">
      <c r="A24" s="81" t="s">
        <v>84</v>
      </c>
      <c r="B24" s="81" t="s">
        <v>385</v>
      </c>
      <c r="C24" s="234"/>
      <c r="D24" s="8"/>
      <c r="E24" s="101"/>
    </row>
    <row r="25" spans="1:5" s="3" customFormat="1" x14ac:dyDescent="0.3">
      <c r="A25" s="81" t="s">
        <v>234</v>
      </c>
      <c r="B25" s="81" t="s">
        <v>391</v>
      </c>
      <c r="C25" s="8"/>
      <c r="D25" s="8"/>
      <c r="E25" s="101"/>
    </row>
    <row r="26" spans="1:5" ht="16.5" customHeight="1" x14ac:dyDescent="0.3">
      <c r="A26" s="80">
        <v>1.2</v>
      </c>
      <c r="B26" s="80" t="s">
        <v>85</v>
      </c>
      <c r="C26" s="78">
        <f>SUM(C27,C35)</f>
        <v>0</v>
      </c>
      <c r="D26" s="78">
        <f>SUM(D27,D35)</f>
        <v>0</v>
      </c>
      <c r="E26" s="101"/>
    </row>
    <row r="27" spans="1:5" ht="16.5" customHeight="1" x14ac:dyDescent="0.3">
      <c r="A27" s="81" t="s">
        <v>32</v>
      </c>
      <c r="B27" s="81" t="s">
        <v>293</v>
      </c>
      <c r="C27" s="100">
        <f>SUM(C28:C30)</f>
        <v>0</v>
      </c>
      <c r="D27" s="100">
        <f>SUM(D28:D30)</f>
        <v>0</v>
      </c>
      <c r="E27" s="101"/>
    </row>
    <row r="28" spans="1:5" x14ac:dyDescent="0.3">
      <c r="A28" s="219" t="s">
        <v>87</v>
      </c>
      <c r="B28" s="219" t="s">
        <v>291</v>
      </c>
      <c r="C28" s="8"/>
      <c r="D28" s="8"/>
      <c r="E28" s="101"/>
    </row>
    <row r="29" spans="1:5" x14ac:dyDescent="0.3">
      <c r="A29" s="219" t="s">
        <v>88</v>
      </c>
      <c r="B29" s="219" t="s">
        <v>294</v>
      </c>
      <c r="C29" s="8"/>
      <c r="D29" s="8"/>
      <c r="E29" s="101"/>
    </row>
    <row r="30" spans="1:5" x14ac:dyDescent="0.3">
      <c r="A30" s="219" t="s">
        <v>393</v>
      </c>
      <c r="B30" s="219" t="s">
        <v>292</v>
      </c>
      <c r="C30" s="8"/>
      <c r="D30" s="8"/>
      <c r="E30" s="101"/>
    </row>
    <row r="31" spans="1:5" x14ac:dyDescent="0.3">
      <c r="A31" s="81" t="s">
        <v>33</v>
      </c>
      <c r="B31" s="81" t="s">
        <v>436</v>
      </c>
      <c r="C31" s="100">
        <f>SUM(C32:C34)</f>
        <v>0</v>
      </c>
      <c r="D31" s="100">
        <f>SUM(D32:D34)</f>
        <v>0</v>
      </c>
      <c r="E31" s="101"/>
    </row>
    <row r="32" spans="1:5" x14ac:dyDescent="0.3">
      <c r="A32" s="219" t="s">
        <v>12</v>
      </c>
      <c r="B32" s="219" t="s">
        <v>439</v>
      </c>
      <c r="C32" s="8"/>
      <c r="D32" s="8"/>
      <c r="E32" s="101"/>
    </row>
    <row r="33" spans="1:9" x14ac:dyDescent="0.3">
      <c r="A33" s="219" t="s">
        <v>13</v>
      </c>
      <c r="B33" s="219" t="s">
        <v>440</v>
      </c>
      <c r="C33" s="8"/>
      <c r="D33" s="8"/>
      <c r="E33" s="101"/>
    </row>
    <row r="34" spans="1:9" x14ac:dyDescent="0.3">
      <c r="A34" s="219" t="s">
        <v>264</v>
      </c>
      <c r="B34" s="219" t="s">
        <v>441</v>
      </c>
      <c r="C34" s="8"/>
      <c r="D34" s="8"/>
      <c r="E34" s="101"/>
    </row>
    <row r="35" spans="1:9" x14ac:dyDescent="0.3">
      <c r="A35" s="81" t="s">
        <v>34</v>
      </c>
      <c r="B35" s="232" t="s">
        <v>390</v>
      </c>
      <c r="C35" s="8"/>
      <c r="D35" s="8"/>
      <c r="E35" s="101"/>
    </row>
    <row r="36" spans="1:9" x14ac:dyDescent="0.3">
      <c r="D36" s="27"/>
      <c r="E36" s="102"/>
      <c r="F36" s="27"/>
    </row>
    <row r="37" spans="1:9" x14ac:dyDescent="0.3">
      <c r="A37" s="1"/>
      <c r="D37" s="27"/>
      <c r="E37" s="102"/>
      <c r="F37" s="27"/>
    </row>
    <row r="38" spans="1:9" x14ac:dyDescent="0.3">
      <c r="D38" s="27"/>
      <c r="E38" s="102"/>
      <c r="F38" s="27"/>
    </row>
    <row r="39" spans="1:9" x14ac:dyDescent="0.3">
      <c r="D39" s="27"/>
      <c r="E39" s="102"/>
      <c r="F39" s="27"/>
    </row>
    <row r="40" spans="1:9" x14ac:dyDescent="0.3">
      <c r="A40" s="62" t="s">
        <v>96</v>
      </c>
      <c r="D40" s="27"/>
      <c r="E40" s="102"/>
      <c r="F40" s="27"/>
    </row>
    <row r="41" spans="1:9" x14ac:dyDescent="0.3">
      <c r="D41" s="27"/>
      <c r="E41" s="103"/>
      <c r="F41" s="103"/>
      <c r="G41"/>
      <c r="H41"/>
      <c r="I41"/>
    </row>
    <row r="42" spans="1:9" x14ac:dyDescent="0.3">
      <c r="D42" s="104"/>
      <c r="E42" s="103"/>
      <c r="F42" s="103"/>
      <c r="G42"/>
      <c r="H42"/>
      <c r="I42"/>
    </row>
    <row r="43" spans="1:9" x14ac:dyDescent="0.3">
      <c r="A43"/>
      <c r="B43" s="62" t="s">
        <v>254</v>
      </c>
      <c r="D43" s="104"/>
      <c r="E43" s="103"/>
      <c r="F43" s="103"/>
      <c r="G43"/>
      <c r="H43"/>
      <c r="I43"/>
    </row>
    <row r="44" spans="1:9" x14ac:dyDescent="0.3">
      <c r="A44"/>
      <c r="B44" s="2" t="s">
        <v>253</v>
      </c>
      <c r="D44" s="104"/>
      <c r="E44" s="103"/>
      <c r="F44" s="103"/>
      <c r="G44"/>
      <c r="H44"/>
      <c r="I44"/>
    </row>
    <row r="45" spans="1:9" customFormat="1" ht="12.75" x14ac:dyDescent="0.2">
      <c r="B45" s="59" t="s">
        <v>127</v>
      </c>
      <c r="D45" s="103"/>
      <c r="E45" s="103"/>
      <c r="F45" s="103"/>
    </row>
    <row r="46" spans="1:9" x14ac:dyDescent="0.3">
      <c r="D46" s="27"/>
      <c r="E46" s="102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56">
        <v>40907</v>
      </c>
      <c r="C2" t="s">
        <v>188</v>
      </c>
      <c r="E2" t="s">
        <v>219</v>
      </c>
      <c r="G2" s="58" t="s">
        <v>224</v>
      </c>
    </row>
    <row r="3" spans="1:7" ht="15" x14ac:dyDescent="0.2">
      <c r="A3" s="56">
        <v>40908</v>
      </c>
      <c r="C3" t="s">
        <v>189</v>
      </c>
      <c r="E3" t="s">
        <v>220</v>
      </c>
      <c r="G3" s="58" t="s">
        <v>225</v>
      </c>
    </row>
    <row r="4" spans="1:7" ht="15" x14ac:dyDescent="0.2">
      <c r="A4" s="56">
        <v>40909</v>
      </c>
      <c r="C4" t="s">
        <v>190</v>
      </c>
      <c r="E4" t="s">
        <v>221</v>
      </c>
      <c r="G4" s="58" t="s">
        <v>226</v>
      </c>
    </row>
    <row r="5" spans="1:7" x14ac:dyDescent="0.2">
      <c r="A5" s="56">
        <v>40910</v>
      </c>
      <c r="C5" t="s">
        <v>191</v>
      </c>
      <c r="E5" t="s">
        <v>222</v>
      </c>
    </row>
    <row r="6" spans="1:7" x14ac:dyDescent="0.2">
      <c r="A6" s="56">
        <v>40911</v>
      </c>
      <c r="C6" t="s">
        <v>192</v>
      </c>
    </row>
    <row r="7" spans="1:7" x14ac:dyDescent="0.2">
      <c r="A7" s="56">
        <v>40912</v>
      </c>
      <c r="C7" t="s">
        <v>193</v>
      </c>
    </row>
    <row r="8" spans="1:7" x14ac:dyDescent="0.2">
      <c r="A8" s="56">
        <v>40913</v>
      </c>
      <c r="C8" t="s">
        <v>194</v>
      </c>
    </row>
    <row r="9" spans="1:7" x14ac:dyDescent="0.2">
      <c r="A9" s="56">
        <v>40914</v>
      </c>
      <c r="C9" t="s">
        <v>195</v>
      </c>
    </row>
    <row r="10" spans="1:7" x14ac:dyDescent="0.2">
      <c r="A10" s="56">
        <v>40915</v>
      </c>
      <c r="C10" t="s">
        <v>196</v>
      </c>
    </row>
    <row r="11" spans="1:7" x14ac:dyDescent="0.2">
      <c r="A11" s="56">
        <v>40916</v>
      </c>
      <c r="C11" t="s">
        <v>197</v>
      </c>
    </row>
    <row r="12" spans="1:7" x14ac:dyDescent="0.2">
      <c r="A12" s="56">
        <v>40917</v>
      </c>
      <c r="C12" t="s">
        <v>198</v>
      </c>
    </row>
    <row r="13" spans="1:7" x14ac:dyDescent="0.2">
      <c r="A13" s="56">
        <v>40918</v>
      </c>
      <c r="C13" t="s">
        <v>199</v>
      </c>
    </row>
    <row r="14" spans="1:7" x14ac:dyDescent="0.2">
      <c r="A14" s="56">
        <v>40919</v>
      </c>
      <c r="C14" t="s">
        <v>200</v>
      </c>
    </row>
    <row r="15" spans="1:7" x14ac:dyDescent="0.2">
      <c r="A15" s="56">
        <v>40920</v>
      </c>
      <c r="C15" t="s">
        <v>201</v>
      </c>
    </row>
    <row r="16" spans="1:7" x14ac:dyDescent="0.2">
      <c r="A16" s="56">
        <v>40921</v>
      </c>
      <c r="C16" t="s">
        <v>202</v>
      </c>
    </row>
    <row r="17" spans="1:3" x14ac:dyDescent="0.2">
      <c r="A17" s="56">
        <v>40922</v>
      </c>
      <c r="C17" t="s">
        <v>203</v>
      </c>
    </row>
    <row r="18" spans="1:3" x14ac:dyDescent="0.2">
      <c r="A18" s="56">
        <v>40923</v>
      </c>
      <c r="C18" t="s">
        <v>204</v>
      </c>
    </row>
    <row r="19" spans="1:3" x14ac:dyDescent="0.2">
      <c r="A19" s="56">
        <v>40924</v>
      </c>
      <c r="C19" t="s">
        <v>205</v>
      </c>
    </row>
    <row r="20" spans="1:3" x14ac:dyDescent="0.2">
      <c r="A20" s="56">
        <v>40925</v>
      </c>
      <c r="C20" t="s">
        <v>206</v>
      </c>
    </row>
    <row r="21" spans="1:3" x14ac:dyDescent="0.2">
      <c r="A21" s="56">
        <v>40926</v>
      </c>
    </row>
    <row r="22" spans="1:3" x14ac:dyDescent="0.2">
      <c r="A22" s="56">
        <v>40927</v>
      </c>
    </row>
    <row r="23" spans="1:3" x14ac:dyDescent="0.2">
      <c r="A23" s="56">
        <v>40928</v>
      </c>
    </row>
    <row r="24" spans="1:3" x14ac:dyDescent="0.2">
      <c r="A24" s="56">
        <v>40929</v>
      </c>
    </row>
    <row r="25" spans="1:3" x14ac:dyDescent="0.2">
      <c r="A25" s="56">
        <v>40930</v>
      </c>
    </row>
    <row r="26" spans="1:3" x14ac:dyDescent="0.2">
      <c r="A26" s="56">
        <v>40931</v>
      </c>
    </row>
    <row r="27" spans="1:3" x14ac:dyDescent="0.2">
      <c r="A27" s="56">
        <v>40932</v>
      </c>
    </row>
    <row r="28" spans="1:3" x14ac:dyDescent="0.2">
      <c r="A28" s="56">
        <v>40933</v>
      </c>
    </row>
    <row r="29" spans="1:3" x14ac:dyDescent="0.2">
      <c r="A29" s="56">
        <v>40934</v>
      </c>
    </row>
    <row r="30" spans="1:3" x14ac:dyDescent="0.2">
      <c r="A30" s="56">
        <v>40935</v>
      </c>
    </row>
    <row r="31" spans="1:3" x14ac:dyDescent="0.2">
      <c r="A31" s="56">
        <v>40936</v>
      </c>
    </row>
    <row r="32" spans="1:3" x14ac:dyDescent="0.2">
      <c r="A32" s="56">
        <v>40937</v>
      </c>
    </row>
    <row r="33" spans="1:1" x14ac:dyDescent="0.2">
      <c r="A33" s="56">
        <v>40938</v>
      </c>
    </row>
    <row r="34" spans="1:1" x14ac:dyDescent="0.2">
      <c r="A34" s="56">
        <v>40939</v>
      </c>
    </row>
    <row r="35" spans="1:1" x14ac:dyDescent="0.2">
      <c r="A35" s="56">
        <v>40941</v>
      </c>
    </row>
    <row r="36" spans="1:1" x14ac:dyDescent="0.2">
      <c r="A36" s="56">
        <v>40942</v>
      </c>
    </row>
    <row r="37" spans="1:1" x14ac:dyDescent="0.2">
      <c r="A37" s="56">
        <v>40943</v>
      </c>
    </row>
    <row r="38" spans="1:1" x14ac:dyDescent="0.2">
      <c r="A38" s="56">
        <v>40944</v>
      </c>
    </row>
    <row r="39" spans="1:1" x14ac:dyDescent="0.2">
      <c r="A39" s="56">
        <v>40945</v>
      </c>
    </row>
    <row r="40" spans="1:1" x14ac:dyDescent="0.2">
      <c r="A40" s="56">
        <v>40946</v>
      </c>
    </row>
    <row r="41" spans="1:1" x14ac:dyDescent="0.2">
      <c r="A41" s="56">
        <v>40947</v>
      </c>
    </row>
    <row r="42" spans="1:1" x14ac:dyDescent="0.2">
      <c r="A42" s="56">
        <v>40948</v>
      </c>
    </row>
    <row r="43" spans="1:1" x14ac:dyDescent="0.2">
      <c r="A43" s="56">
        <v>40949</v>
      </c>
    </row>
    <row r="44" spans="1:1" x14ac:dyDescent="0.2">
      <c r="A44" s="56">
        <v>40950</v>
      </c>
    </row>
    <row r="45" spans="1:1" x14ac:dyDescent="0.2">
      <c r="A45" s="56">
        <v>40951</v>
      </c>
    </row>
    <row r="46" spans="1:1" x14ac:dyDescent="0.2">
      <c r="A46" s="56">
        <v>40952</v>
      </c>
    </row>
    <row r="47" spans="1:1" x14ac:dyDescent="0.2">
      <c r="A47" s="56">
        <v>40953</v>
      </c>
    </row>
    <row r="48" spans="1:1" x14ac:dyDescent="0.2">
      <c r="A48" s="56">
        <v>40954</v>
      </c>
    </row>
    <row r="49" spans="1:1" x14ac:dyDescent="0.2">
      <c r="A49" s="56">
        <v>40955</v>
      </c>
    </row>
    <row r="50" spans="1:1" x14ac:dyDescent="0.2">
      <c r="A50" s="56">
        <v>40956</v>
      </c>
    </row>
    <row r="51" spans="1:1" x14ac:dyDescent="0.2">
      <c r="A51" s="56">
        <v>40957</v>
      </c>
    </row>
    <row r="52" spans="1:1" x14ac:dyDescent="0.2">
      <c r="A52" s="56">
        <v>40958</v>
      </c>
    </row>
    <row r="53" spans="1:1" x14ac:dyDescent="0.2">
      <c r="A53" s="56">
        <v>40959</v>
      </c>
    </row>
    <row r="54" spans="1:1" x14ac:dyDescent="0.2">
      <c r="A54" s="56">
        <v>40960</v>
      </c>
    </row>
    <row r="55" spans="1:1" x14ac:dyDescent="0.2">
      <c r="A55" s="56">
        <v>40961</v>
      </c>
    </row>
    <row r="56" spans="1:1" x14ac:dyDescent="0.2">
      <c r="A56" s="56">
        <v>40962</v>
      </c>
    </row>
    <row r="57" spans="1:1" x14ac:dyDescent="0.2">
      <c r="A57" s="56">
        <v>40963</v>
      </c>
    </row>
    <row r="58" spans="1:1" x14ac:dyDescent="0.2">
      <c r="A58" s="56">
        <v>40964</v>
      </c>
    </row>
    <row r="59" spans="1:1" x14ac:dyDescent="0.2">
      <c r="A59" s="56">
        <v>40965</v>
      </c>
    </row>
    <row r="60" spans="1:1" x14ac:dyDescent="0.2">
      <c r="A60" s="56">
        <v>40966</v>
      </c>
    </row>
    <row r="61" spans="1:1" x14ac:dyDescent="0.2">
      <c r="A61" s="56">
        <v>40967</v>
      </c>
    </row>
    <row r="62" spans="1:1" x14ac:dyDescent="0.2">
      <c r="A62" s="56">
        <v>40968</v>
      </c>
    </row>
    <row r="63" spans="1:1" x14ac:dyDescent="0.2">
      <c r="A63" s="56">
        <v>40969</v>
      </c>
    </row>
    <row r="64" spans="1:1" x14ac:dyDescent="0.2">
      <c r="A64" s="56">
        <v>40970</v>
      </c>
    </row>
    <row r="65" spans="1:1" x14ac:dyDescent="0.2">
      <c r="A65" s="56">
        <v>40971</v>
      </c>
    </row>
    <row r="66" spans="1:1" x14ac:dyDescent="0.2">
      <c r="A66" s="56">
        <v>40972</v>
      </c>
    </row>
    <row r="67" spans="1:1" x14ac:dyDescent="0.2">
      <c r="A67" s="56">
        <v>40973</v>
      </c>
    </row>
    <row r="68" spans="1:1" x14ac:dyDescent="0.2">
      <c r="A68" s="56">
        <v>40974</v>
      </c>
    </row>
    <row r="69" spans="1:1" x14ac:dyDescent="0.2">
      <c r="A69" s="56">
        <v>40975</v>
      </c>
    </row>
    <row r="70" spans="1:1" x14ac:dyDescent="0.2">
      <c r="A70" s="56">
        <v>40976</v>
      </c>
    </row>
    <row r="71" spans="1:1" x14ac:dyDescent="0.2">
      <c r="A71" s="56">
        <v>40977</v>
      </c>
    </row>
    <row r="72" spans="1:1" x14ac:dyDescent="0.2">
      <c r="A72" s="56">
        <v>40978</v>
      </c>
    </row>
    <row r="73" spans="1:1" x14ac:dyDescent="0.2">
      <c r="A73" s="56">
        <v>40979</v>
      </c>
    </row>
    <row r="74" spans="1:1" x14ac:dyDescent="0.2">
      <c r="A74" s="56">
        <v>40980</v>
      </c>
    </row>
    <row r="75" spans="1:1" x14ac:dyDescent="0.2">
      <c r="A75" s="56">
        <v>40981</v>
      </c>
    </row>
    <row r="76" spans="1:1" x14ac:dyDescent="0.2">
      <c r="A76" s="56">
        <v>40982</v>
      </c>
    </row>
    <row r="77" spans="1:1" x14ac:dyDescent="0.2">
      <c r="A77" s="56">
        <v>40983</v>
      </c>
    </row>
    <row r="78" spans="1:1" x14ac:dyDescent="0.2">
      <c r="A78" s="56">
        <v>40984</v>
      </c>
    </row>
    <row r="79" spans="1:1" x14ac:dyDescent="0.2">
      <c r="A79" s="56">
        <v>40985</v>
      </c>
    </row>
    <row r="80" spans="1:1" x14ac:dyDescent="0.2">
      <c r="A80" s="56">
        <v>40986</v>
      </c>
    </row>
    <row r="81" spans="1:1" x14ac:dyDescent="0.2">
      <c r="A81" s="56">
        <v>40987</v>
      </c>
    </row>
    <row r="82" spans="1:1" x14ac:dyDescent="0.2">
      <c r="A82" s="56">
        <v>40988</v>
      </c>
    </row>
    <row r="83" spans="1:1" x14ac:dyDescent="0.2">
      <c r="A83" s="56">
        <v>40989</v>
      </c>
    </row>
    <row r="84" spans="1:1" x14ac:dyDescent="0.2">
      <c r="A84" s="56">
        <v>40990</v>
      </c>
    </row>
    <row r="85" spans="1:1" x14ac:dyDescent="0.2">
      <c r="A85" s="56">
        <v>40991</v>
      </c>
    </row>
    <row r="86" spans="1:1" x14ac:dyDescent="0.2">
      <c r="A86" s="56">
        <v>40992</v>
      </c>
    </row>
    <row r="87" spans="1:1" x14ac:dyDescent="0.2">
      <c r="A87" s="56">
        <v>40993</v>
      </c>
    </row>
    <row r="88" spans="1:1" x14ac:dyDescent="0.2">
      <c r="A88" s="56">
        <v>40994</v>
      </c>
    </row>
    <row r="89" spans="1:1" x14ac:dyDescent="0.2">
      <c r="A89" s="56">
        <v>40995</v>
      </c>
    </row>
    <row r="90" spans="1:1" x14ac:dyDescent="0.2">
      <c r="A90" s="56">
        <v>40996</v>
      </c>
    </row>
    <row r="91" spans="1:1" x14ac:dyDescent="0.2">
      <c r="A91" s="56">
        <v>40997</v>
      </c>
    </row>
    <row r="92" spans="1:1" x14ac:dyDescent="0.2">
      <c r="A92" s="56">
        <v>40998</v>
      </c>
    </row>
    <row r="93" spans="1:1" x14ac:dyDescent="0.2">
      <c r="A93" s="56">
        <v>40999</v>
      </c>
    </row>
    <row r="94" spans="1:1" x14ac:dyDescent="0.2">
      <c r="A94" s="56">
        <v>41000</v>
      </c>
    </row>
    <row r="95" spans="1:1" x14ac:dyDescent="0.2">
      <c r="A95" s="56">
        <v>41001</v>
      </c>
    </row>
    <row r="96" spans="1:1" x14ac:dyDescent="0.2">
      <c r="A96" s="56">
        <v>41002</v>
      </c>
    </row>
    <row r="97" spans="1:1" x14ac:dyDescent="0.2">
      <c r="A97" s="56">
        <v>41003</v>
      </c>
    </row>
    <row r="98" spans="1:1" x14ac:dyDescent="0.2">
      <c r="A98" s="56">
        <v>41004</v>
      </c>
    </row>
    <row r="99" spans="1:1" x14ac:dyDescent="0.2">
      <c r="A99" s="56">
        <v>41005</v>
      </c>
    </row>
    <row r="100" spans="1:1" x14ac:dyDescent="0.2">
      <c r="A100" s="56">
        <v>41006</v>
      </c>
    </row>
    <row r="101" spans="1:1" x14ac:dyDescent="0.2">
      <c r="A101" s="56">
        <v>41007</v>
      </c>
    </row>
    <row r="102" spans="1:1" x14ac:dyDescent="0.2">
      <c r="A102" s="56">
        <v>41008</v>
      </c>
    </row>
    <row r="103" spans="1:1" x14ac:dyDescent="0.2">
      <c r="A103" s="56">
        <v>41009</v>
      </c>
    </row>
    <row r="104" spans="1:1" x14ac:dyDescent="0.2">
      <c r="A104" s="56">
        <v>41010</v>
      </c>
    </row>
    <row r="105" spans="1:1" x14ac:dyDescent="0.2">
      <c r="A105" s="56">
        <v>41011</v>
      </c>
    </row>
    <row r="106" spans="1:1" x14ac:dyDescent="0.2">
      <c r="A106" s="56">
        <v>41012</v>
      </c>
    </row>
    <row r="107" spans="1:1" x14ac:dyDescent="0.2">
      <c r="A107" s="56">
        <v>41013</v>
      </c>
    </row>
    <row r="108" spans="1:1" x14ac:dyDescent="0.2">
      <c r="A108" s="56">
        <v>41014</v>
      </c>
    </row>
    <row r="109" spans="1:1" x14ac:dyDescent="0.2">
      <c r="A109" s="56">
        <v>41015</v>
      </c>
    </row>
    <row r="110" spans="1:1" x14ac:dyDescent="0.2">
      <c r="A110" s="56">
        <v>41016</v>
      </c>
    </row>
    <row r="111" spans="1:1" x14ac:dyDescent="0.2">
      <c r="A111" s="56">
        <v>41017</v>
      </c>
    </row>
    <row r="112" spans="1:1" x14ac:dyDescent="0.2">
      <c r="A112" s="56">
        <v>41018</v>
      </c>
    </row>
    <row r="113" spans="1:1" x14ac:dyDescent="0.2">
      <c r="A113" s="56">
        <v>41019</v>
      </c>
    </row>
    <row r="114" spans="1:1" x14ac:dyDescent="0.2">
      <c r="A114" s="56">
        <v>41020</v>
      </c>
    </row>
    <row r="115" spans="1:1" x14ac:dyDescent="0.2">
      <c r="A115" s="56">
        <v>41021</v>
      </c>
    </row>
    <row r="116" spans="1:1" x14ac:dyDescent="0.2">
      <c r="A116" s="56">
        <v>41022</v>
      </c>
    </row>
    <row r="117" spans="1:1" x14ac:dyDescent="0.2">
      <c r="A117" s="56">
        <v>41023</v>
      </c>
    </row>
    <row r="118" spans="1:1" x14ac:dyDescent="0.2">
      <c r="A118" s="56">
        <v>41024</v>
      </c>
    </row>
    <row r="119" spans="1:1" x14ac:dyDescent="0.2">
      <c r="A119" s="56">
        <v>41025</v>
      </c>
    </row>
    <row r="120" spans="1:1" x14ac:dyDescent="0.2">
      <c r="A120" s="56">
        <v>41026</v>
      </c>
    </row>
    <row r="121" spans="1:1" x14ac:dyDescent="0.2">
      <c r="A121" s="56">
        <v>41027</v>
      </c>
    </row>
    <row r="122" spans="1:1" x14ac:dyDescent="0.2">
      <c r="A122" s="56">
        <v>41028</v>
      </c>
    </row>
    <row r="123" spans="1:1" x14ac:dyDescent="0.2">
      <c r="A123" s="56">
        <v>41029</v>
      </c>
    </row>
    <row r="124" spans="1:1" x14ac:dyDescent="0.2">
      <c r="A124" s="56">
        <v>41030</v>
      </c>
    </row>
    <row r="125" spans="1:1" x14ac:dyDescent="0.2">
      <c r="A125" s="56">
        <v>41031</v>
      </c>
    </row>
    <row r="126" spans="1:1" x14ac:dyDescent="0.2">
      <c r="A126" s="56">
        <v>41032</v>
      </c>
    </row>
    <row r="127" spans="1:1" x14ac:dyDescent="0.2">
      <c r="A127" s="56">
        <v>41033</v>
      </c>
    </row>
    <row r="128" spans="1:1" x14ac:dyDescent="0.2">
      <c r="A128" s="56">
        <v>41034</v>
      </c>
    </row>
    <row r="129" spans="1:1" x14ac:dyDescent="0.2">
      <c r="A129" s="56">
        <v>41035</v>
      </c>
    </row>
    <row r="130" spans="1:1" x14ac:dyDescent="0.2">
      <c r="A130" s="56">
        <v>41036</v>
      </c>
    </row>
    <row r="131" spans="1:1" x14ac:dyDescent="0.2">
      <c r="A131" s="56">
        <v>41037</v>
      </c>
    </row>
    <row r="132" spans="1:1" x14ac:dyDescent="0.2">
      <c r="A132" s="56">
        <v>41038</v>
      </c>
    </row>
    <row r="133" spans="1:1" x14ac:dyDescent="0.2">
      <c r="A133" s="56">
        <v>41039</v>
      </c>
    </row>
    <row r="134" spans="1:1" x14ac:dyDescent="0.2">
      <c r="A134" s="56">
        <v>41040</v>
      </c>
    </row>
    <row r="135" spans="1:1" x14ac:dyDescent="0.2">
      <c r="A135" s="56">
        <v>41041</v>
      </c>
    </row>
    <row r="136" spans="1:1" x14ac:dyDescent="0.2">
      <c r="A136" s="56">
        <v>41042</v>
      </c>
    </row>
    <row r="137" spans="1:1" x14ac:dyDescent="0.2">
      <c r="A137" s="56">
        <v>41043</v>
      </c>
    </row>
    <row r="138" spans="1:1" x14ac:dyDescent="0.2">
      <c r="A138" s="56">
        <v>41044</v>
      </c>
    </row>
    <row r="139" spans="1:1" x14ac:dyDescent="0.2">
      <c r="A139" s="56">
        <v>41045</v>
      </c>
    </row>
    <row r="140" spans="1:1" x14ac:dyDescent="0.2">
      <c r="A140" s="56">
        <v>41046</v>
      </c>
    </row>
    <row r="141" spans="1:1" x14ac:dyDescent="0.2">
      <c r="A141" s="56">
        <v>41047</v>
      </c>
    </row>
    <row r="142" spans="1:1" x14ac:dyDescent="0.2">
      <c r="A142" s="56">
        <v>41048</v>
      </c>
    </row>
    <row r="143" spans="1:1" x14ac:dyDescent="0.2">
      <c r="A143" s="56">
        <v>41049</v>
      </c>
    </row>
    <row r="144" spans="1:1" x14ac:dyDescent="0.2">
      <c r="A144" s="56">
        <v>41050</v>
      </c>
    </row>
    <row r="145" spans="1:1" x14ac:dyDescent="0.2">
      <c r="A145" s="56">
        <v>41051</v>
      </c>
    </row>
    <row r="146" spans="1:1" x14ac:dyDescent="0.2">
      <c r="A146" s="56">
        <v>41052</v>
      </c>
    </row>
    <row r="147" spans="1:1" x14ac:dyDescent="0.2">
      <c r="A147" s="56">
        <v>41053</v>
      </c>
    </row>
    <row r="148" spans="1:1" x14ac:dyDescent="0.2">
      <c r="A148" s="56">
        <v>41054</v>
      </c>
    </row>
    <row r="149" spans="1:1" x14ac:dyDescent="0.2">
      <c r="A149" s="56">
        <v>41055</v>
      </c>
    </row>
    <row r="150" spans="1:1" x14ac:dyDescent="0.2">
      <c r="A150" s="56">
        <v>41056</v>
      </c>
    </row>
    <row r="151" spans="1:1" x14ac:dyDescent="0.2">
      <c r="A151" s="56">
        <v>41057</v>
      </c>
    </row>
    <row r="152" spans="1:1" x14ac:dyDescent="0.2">
      <c r="A152" s="56">
        <v>41058</v>
      </c>
    </row>
    <row r="153" spans="1:1" x14ac:dyDescent="0.2">
      <c r="A153" s="56">
        <v>41059</v>
      </c>
    </row>
    <row r="154" spans="1:1" x14ac:dyDescent="0.2">
      <c r="A154" s="56">
        <v>41060</v>
      </c>
    </row>
    <row r="155" spans="1:1" x14ac:dyDescent="0.2">
      <c r="A155" s="56">
        <v>41061</v>
      </c>
    </row>
    <row r="156" spans="1:1" x14ac:dyDescent="0.2">
      <c r="A156" s="56">
        <v>41062</v>
      </c>
    </row>
    <row r="157" spans="1:1" x14ac:dyDescent="0.2">
      <c r="A157" s="56">
        <v>41063</v>
      </c>
    </row>
    <row r="158" spans="1:1" x14ac:dyDescent="0.2">
      <c r="A158" s="56">
        <v>41064</v>
      </c>
    </row>
    <row r="159" spans="1:1" x14ac:dyDescent="0.2">
      <c r="A159" s="56">
        <v>41065</v>
      </c>
    </row>
    <row r="160" spans="1:1" x14ac:dyDescent="0.2">
      <c r="A160" s="56">
        <v>41066</v>
      </c>
    </row>
    <row r="161" spans="1:1" x14ac:dyDescent="0.2">
      <c r="A161" s="56">
        <v>41067</v>
      </c>
    </row>
    <row r="162" spans="1:1" x14ac:dyDescent="0.2">
      <c r="A162" s="56">
        <v>41068</v>
      </c>
    </row>
    <row r="163" spans="1:1" x14ac:dyDescent="0.2">
      <c r="A163" s="56">
        <v>41069</v>
      </c>
    </row>
    <row r="164" spans="1:1" x14ac:dyDescent="0.2">
      <c r="A164" s="56">
        <v>41070</v>
      </c>
    </row>
    <row r="165" spans="1:1" x14ac:dyDescent="0.2">
      <c r="A165" s="56">
        <v>41071</v>
      </c>
    </row>
    <row r="166" spans="1:1" x14ac:dyDescent="0.2">
      <c r="A166" s="56">
        <v>41072</v>
      </c>
    </row>
    <row r="167" spans="1:1" x14ac:dyDescent="0.2">
      <c r="A167" s="56">
        <v>41073</v>
      </c>
    </row>
    <row r="168" spans="1:1" x14ac:dyDescent="0.2">
      <c r="A168" s="56">
        <v>41074</v>
      </c>
    </row>
    <row r="169" spans="1:1" x14ac:dyDescent="0.2">
      <c r="A169" s="56">
        <v>41075</v>
      </c>
    </row>
    <row r="170" spans="1:1" x14ac:dyDescent="0.2">
      <c r="A170" s="56">
        <v>41076</v>
      </c>
    </row>
    <row r="171" spans="1:1" x14ac:dyDescent="0.2">
      <c r="A171" s="56">
        <v>41077</v>
      </c>
    </row>
    <row r="172" spans="1:1" x14ac:dyDescent="0.2">
      <c r="A172" s="56">
        <v>41078</v>
      </c>
    </row>
    <row r="173" spans="1:1" x14ac:dyDescent="0.2">
      <c r="A173" s="56">
        <v>41079</v>
      </c>
    </row>
    <row r="174" spans="1:1" x14ac:dyDescent="0.2">
      <c r="A174" s="56">
        <v>41080</v>
      </c>
    </row>
    <row r="175" spans="1:1" x14ac:dyDescent="0.2">
      <c r="A175" s="56">
        <v>41081</v>
      </c>
    </row>
    <row r="176" spans="1:1" x14ac:dyDescent="0.2">
      <c r="A176" s="56">
        <v>41082</v>
      </c>
    </row>
    <row r="177" spans="1:1" x14ac:dyDescent="0.2">
      <c r="A177" s="56">
        <v>41083</v>
      </c>
    </row>
    <row r="178" spans="1:1" x14ac:dyDescent="0.2">
      <c r="A178" s="56">
        <v>41084</v>
      </c>
    </row>
    <row r="179" spans="1:1" x14ac:dyDescent="0.2">
      <c r="A179" s="56">
        <v>41085</v>
      </c>
    </row>
    <row r="180" spans="1:1" x14ac:dyDescent="0.2">
      <c r="A180" s="56">
        <v>41086</v>
      </c>
    </row>
    <row r="181" spans="1:1" x14ac:dyDescent="0.2">
      <c r="A181" s="56">
        <v>41087</v>
      </c>
    </row>
    <row r="182" spans="1:1" x14ac:dyDescent="0.2">
      <c r="A182" s="56">
        <v>41088</v>
      </c>
    </row>
    <row r="183" spans="1:1" x14ac:dyDescent="0.2">
      <c r="A183" s="56">
        <v>41089</v>
      </c>
    </row>
    <row r="184" spans="1:1" x14ac:dyDescent="0.2">
      <c r="A184" s="56">
        <v>41090</v>
      </c>
    </row>
    <row r="185" spans="1:1" x14ac:dyDescent="0.2">
      <c r="A185" s="56">
        <v>41091</v>
      </c>
    </row>
    <row r="186" spans="1:1" x14ac:dyDescent="0.2">
      <c r="A186" s="56">
        <v>41092</v>
      </c>
    </row>
    <row r="187" spans="1:1" x14ac:dyDescent="0.2">
      <c r="A187" s="56">
        <v>41093</v>
      </c>
    </row>
    <row r="188" spans="1:1" x14ac:dyDescent="0.2">
      <c r="A188" s="56">
        <v>41094</v>
      </c>
    </row>
    <row r="189" spans="1:1" x14ac:dyDescent="0.2">
      <c r="A189" s="56">
        <v>41095</v>
      </c>
    </row>
    <row r="190" spans="1:1" x14ac:dyDescent="0.2">
      <c r="A190" s="56">
        <v>41096</v>
      </c>
    </row>
    <row r="191" spans="1:1" x14ac:dyDescent="0.2">
      <c r="A191" s="56">
        <v>41097</v>
      </c>
    </row>
    <row r="192" spans="1:1" x14ac:dyDescent="0.2">
      <c r="A192" s="56">
        <v>41098</v>
      </c>
    </row>
    <row r="193" spans="1:1" x14ac:dyDescent="0.2">
      <c r="A193" s="56">
        <v>41099</v>
      </c>
    </row>
    <row r="194" spans="1:1" x14ac:dyDescent="0.2">
      <c r="A194" s="56">
        <v>41100</v>
      </c>
    </row>
    <row r="195" spans="1:1" x14ac:dyDescent="0.2">
      <c r="A195" s="56">
        <v>41101</v>
      </c>
    </row>
    <row r="196" spans="1:1" x14ac:dyDescent="0.2">
      <c r="A196" s="56">
        <v>41102</v>
      </c>
    </row>
    <row r="197" spans="1:1" x14ac:dyDescent="0.2">
      <c r="A197" s="56">
        <v>41103</v>
      </c>
    </row>
    <row r="198" spans="1:1" x14ac:dyDescent="0.2">
      <c r="A198" s="56">
        <v>41104</v>
      </c>
    </row>
    <row r="199" spans="1:1" x14ac:dyDescent="0.2">
      <c r="A199" s="56">
        <v>41105</v>
      </c>
    </row>
    <row r="200" spans="1:1" x14ac:dyDescent="0.2">
      <c r="A200" s="56">
        <v>41106</v>
      </c>
    </row>
    <row r="201" spans="1:1" x14ac:dyDescent="0.2">
      <c r="A201" s="56">
        <v>41107</v>
      </c>
    </row>
    <row r="202" spans="1:1" x14ac:dyDescent="0.2">
      <c r="A202" s="56">
        <v>41108</v>
      </c>
    </row>
    <row r="203" spans="1:1" x14ac:dyDescent="0.2">
      <c r="A203" s="56">
        <v>41109</v>
      </c>
    </row>
    <row r="204" spans="1:1" x14ac:dyDescent="0.2">
      <c r="A204" s="56">
        <v>41110</v>
      </c>
    </row>
    <row r="205" spans="1:1" x14ac:dyDescent="0.2">
      <c r="A205" s="56">
        <v>41111</v>
      </c>
    </row>
    <row r="206" spans="1:1" x14ac:dyDescent="0.2">
      <c r="A206" s="56">
        <v>41112</v>
      </c>
    </row>
    <row r="207" spans="1:1" x14ac:dyDescent="0.2">
      <c r="A207" s="56">
        <v>41113</v>
      </c>
    </row>
    <row r="208" spans="1:1" x14ac:dyDescent="0.2">
      <c r="A208" s="56">
        <v>41114</v>
      </c>
    </row>
    <row r="209" spans="1:1" x14ac:dyDescent="0.2">
      <c r="A209" s="56">
        <v>41115</v>
      </c>
    </row>
    <row r="210" spans="1:1" x14ac:dyDescent="0.2">
      <c r="A210" s="56">
        <v>41116</v>
      </c>
    </row>
    <row r="211" spans="1:1" x14ac:dyDescent="0.2">
      <c r="A211" s="56">
        <v>41117</v>
      </c>
    </row>
    <row r="212" spans="1:1" x14ac:dyDescent="0.2">
      <c r="A212" s="56">
        <v>41118</v>
      </c>
    </row>
    <row r="213" spans="1:1" x14ac:dyDescent="0.2">
      <c r="A213" s="56">
        <v>41119</v>
      </c>
    </row>
    <row r="214" spans="1:1" x14ac:dyDescent="0.2">
      <c r="A214" s="56">
        <v>41120</v>
      </c>
    </row>
    <row r="215" spans="1:1" x14ac:dyDescent="0.2">
      <c r="A215" s="56">
        <v>41121</v>
      </c>
    </row>
    <row r="216" spans="1:1" x14ac:dyDescent="0.2">
      <c r="A216" s="56">
        <v>41122</v>
      </c>
    </row>
    <row r="217" spans="1:1" x14ac:dyDescent="0.2">
      <c r="A217" s="56">
        <v>41123</v>
      </c>
    </row>
    <row r="218" spans="1:1" x14ac:dyDescent="0.2">
      <c r="A218" s="56">
        <v>41124</v>
      </c>
    </row>
    <row r="219" spans="1:1" x14ac:dyDescent="0.2">
      <c r="A219" s="56">
        <v>41125</v>
      </c>
    </row>
    <row r="220" spans="1:1" x14ac:dyDescent="0.2">
      <c r="A220" s="56">
        <v>41126</v>
      </c>
    </row>
    <row r="221" spans="1:1" x14ac:dyDescent="0.2">
      <c r="A221" s="56">
        <v>41127</v>
      </c>
    </row>
    <row r="222" spans="1:1" x14ac:dyDescent="0.2">
      <c r="A222" s="56">
        <v>41128</v>
      </c>
    </row>
    <row r="223" spans="1:1" x14ac:dyDescent="0.2">
      <c r="A223" s="56">
        <v>41129</v>
      </c>
    </row>
    <row r="224" spans="1:1" x14ac:dyDescent="0.2">
      <c r="A224" s="56">
        <v>41130</v>
      </c>
    </row>
    <row r="225" spans="1:1" x14ac:dyDescent="0.2">
      <c r="A225" s="56">
        <v>41131</v>
      </c>
    </row>
    <row r="226" spans="1:1" x14ac:dyDescent="0.2">
      <c r="A226" s="56">
        <v>41132</v>
      </c>
    </row>
    <row r="227" spans="1:1" x14ac:dyDescent="0.2">
      <c r="A227" s="56">
        <v>41133</v>
      </c>
    </row>
    <row r="228" spans="1:1" x14ac:dyDescent="0.2">
      <c r="A228" s="56">
        <v>41134</v>
      </c>
    </row>
    <row r="229" spans="1:1" x14ac:dyDescent="0.2">
      <c r="A229" s="56">
        <v>41135</v>
      </c>
    </row>
    <row r="230" spans="1:1" x14ac:dyDescent="0.2">
      <c r="A230" s="56">
        <v>41136</v>
      </c>
    </row>
    <row r="231" spans="1:1" x14ac:dyDescent="0.2">
      <c r="A231" s="56">
        <v>41137</v>
      </c>
    </row>
    <row r="232" spans="1:1" x14ac:dyDescent="0.2">
      <c r="A232" s="56">
        <v>41138</v>
      </c>
    </row>
    <row r="233" spans="1:1" x14ac:dyDescent="0.2">
      <c r="A233" s="56">
        <v>41139</v>
      </c>
    </row>
    <row r="234" spans="1:1" x14ac:dyDescent="0.2">
      <c r="A234" s="56">
        <v>41140</v>
      </c>
    </row>
    <row r="235" spans="1:1" x14ac:dyDescent="0.2">
      <c r="A235" s="56">
        <v>41141</v>
      </c>
    </row>
    <row r="236" spans="1:1" x14ac:dyDescent="0.2">
      <c r="A236" s="56">
        <v>41142</v>
      </c>
    </row>
    <row r="237" spans="1:1" x14ac:dyDescent="0.2">
      <c r="A237" s="56">
        <v>41143</v>
      </c>
    </row>
    <row r="238" spans="1:1" x14ac:dyDescent="0.2">
      <c r="A238" s="56">
        <v>41144</v>
      </c>
    </row>
    <row r="239" spans="1:1" x14ac:dyDescent="0.2">
      <c r="A239" s="56">
        <v>41145</v>
      </c>
    </row>
    <row r="240" spans="1:1" x14ac:dyDescent="0.2">
      <c r="A240" s="56">
        <v>41146</v>
      </c>
    </row>
    <row r="241" spans="1:1" x14ac:dyDescent="0.2">
      <c r="A241" s="56">
        <v>41147</v>
      </c>
    </row>
    <row r="242" spans="1:1" x14ac:dyDescent="0.2">
      <c r="A242" s="56">
        <v>41148</v>
      </c>
    </row>
    <row r="243" spans="1:1" x14ac:dyDescent="0.2">
      <c r="A243" s="56">
        <v>41149</v>
      </c>
    </row>
    <row r="244" spans="1:1" x14ac:dyDescent="0.2">
      <c r="A244" s="56">
        <v>41150</v>
      </c>
    </row>
    <row r="245" spans="1:1" x14ac:dyDescent="0.2">
      <c r="A245" s="56">
        <v>41151</v>
      </c>
    </row>
    <row r="246" spans="1:1" x14ac:dyDescent="0.2">
      <c r="A246" s="56">
        <v>41152</v>
      </c>
    </row>
    <row r="247" spans="1:1" x14ac:dyDescent="0.2">
      <c r="A247" s="56">
        <v>41153</v>
      </c>
    </row>
    <row r="248" spans="1:1" x14ac:dyDescent="0.2">
      <c r="A248" s="56">
        <v>41154</v>
      </c>
    </row>
    <row r="249" spans="1:1" x14ac:dyDescent="0.2">
      <c r="A249" s="56">
        <v>41155</v>
      </c>
    </row>
    <row r="250" spans="1:1" x14ac:dyDescent="0.2">
      <c r="A250" s="56">
        <v>41156</v>
      </c>
    </row>
    <row r="251" spans="1:1" x14ac:dyDescent="0.2">
      <c r="A251" s="56">
        <v>41157</v>
      </c>
    </row>
    <row r="252" spans="1:1" x14ac:dyDescent="0.2">
      <c r="A252" s="56">
        <v>41158</v>
      </c>
    </row>
    <row r="253" spans="1:1" x14ac:dyDescent="0.2">
      <c r="A253" s="56">
        <v>41159</v>
      </c>
    </row>
    <row r="254" spans="1:1" x14ac:dyDescent="0.2">
      <c r="A254" s="56">
        <v>41160</v>
      </c>
    </row>
    <row r="255" spans="1:1" x14ac:dyDescent="0.2">
      <c r="A255" s="56">
        <v>41161</v>
      </c>
    </row>
    <row r="256" spans="1:1" x14ac:dyDescent="0.2">
      <c r="A256" s="56">
        <v>41162</v>
      </c>
    </row>
    <row r="257" spans="1:1" x14ac:dyDescent="0.2">
      <c r="A257" s="56">
        <v>41163</v>
      </c>
    </row>
    <row r="258" spans="1:1" x14ac:dyDescent="0.2">
      <c r="A258" s="56">
        <v>41164</v>
      </c>
    </row>
    <row r="259" spans="1:1" x14ac:dyDescent="0.2">
      <c r="A259" s="56">
        <v>41165</v>
      </c>
    </row>
    <row r="260" spans="1:1" x14ac:dyDescent="0.2">
      <c r="A260" s="56">
        <v>41166</v>
      </c>
    </row>
    <row r="261" spans="1:1" x14ac:dyDescent="0.2">
      <c r="A261" s="56">
        <v>41167</v>
      </c>
    </row>
    <row r="262" spans="1:1" x14ac:dyDescent="0.2">
      <c r="A262" s="56">
        <v>41168</v>
      </c>
    </row>
    <row r="263" spans="1:1" x14ac:dyDescent="0.2">
      <c r="A263" s="56">
        <v>41169</v>
      </c>
    </row>
    <row r="264" spans="1:1" x14ac:dyDescent="0.2">
      <c r="A264" s="56">
        <v>41170</v>
      </c>
    </row>
    <row r="265" spans="1:1" x14ac:dyDescent="0.2">
      <c r="A265" s="56">
        <v>41171</v>
      </c>
    </row>
    <row r="266" spans="1:1" x14ac:dyDescent="0.2">
      <c r="A266" s="56">
        <v>41172</v>
      </c>
    </row>
    <row r="267" spans="1:1" x14ac:dyDescent="0.2">
      <c r="A267" s="56">
        <v>41173</v>
      </c>
    </row>
    <row r="268" spans="1:1" x14ac:dyDescent="0.2">
      <c r="A268" s="56">
        <v>41174</v>
      </c>
    </row>
    <row r="269" spans="1:1" x14ac:dyDescent="0.2">
      <c r="A269" s="56">
        <v>41175</v>
      </c>
    </row>
    <row r="270" spans="1:1" x14ac:dyDescent="0.2">
      <c r="A270" s="56">
        <v>41176</v>
      </c>
    </row>
    <row r="271" spans="1:1" x14ac:dyDescent="0.2">
      <c r="A271" s="56">
        <v>41177</v>
      </c>
    </row>
    <row r="272" spans="1:1" x14ac:dyDescent="0.2">
      <c r="A272" s="56">
        <v>41178</v>
      </c>
    </row>
    <row r="273" spans="1:1" x14ac:dyDescent="0.2">
      <c r="A273" s="56">
        <v>41179</v>
      </c>
    </row>
    <row r="274" spans="1:1" x14ac:dyDescent="0.2">
      <c r="A274" s="56">
        <v>41180</v>
      </c>
    </row>
    <row r="275" spans="1:1" x14ac:dyDescent="0.2">
      <c r="A275" s="56">
        <v>41181</v>
      </c>
    </row>
    <row r="276" spans="1:1" x14ac:dyDescent="0.2">
      <c r="A276" s="56">
        <v>41182</v>
      </c>
    </row>
    <row r="277" spans="1:1" x14ac:dyDescent="0.2">
      <c r="A277" s="56">
        <v>41183</v>
      </c>
    </row>
    <row r="278" spans="1:1" x14ac:dyDescent="0.2">
      <c r="A278" s="56">
        <v>41184</v>
      </c>
    </row>
    <row r="279" spans="1:1" x14ac:dyDescent="0.2">
      <c r="A279" s="56">
        <v>41185</v>
      </c>
    </row>
    <row r="280" spans="1:1" x14ac:dyDescent="0.2">
      <c r="A280" s="56">
        <v>41186</v>
      </c>
    </row>
    <row r="281" spans="1:1" x14ac:dyDescent="0.2">
      <c r="A281" s="56">
        <v>41187</v>
      </c>
    </row>
    <row r="282" spans="1:1" x14ac:dyDescent="0.2">
      <c r="A282" s="56">
        <v>41188</v>
      </c>
    </row>
    <row r="283" spans="1:1" x14ac:dyDescent="0.2">
      <c r="A283" s="56">
        <v>41189</v>
      </c>
    </row>
    <row r="284" spans="1:1" x14ac:dyDescent="0.2">
      <c r="A284" s="56">
        <v>41190</v>
      </c>
    </row>
    <row r="285" spans="1:1" x14ac:dyDescent="0.2">
      <c r="A285" s="56">
        <v>41191</v>
      </c>
    </row>
    <row r="286" spans="1:1" x14ac:dyDescent="0.2">
      <c r="A286" s="56">
        <v>41192</v>
      </c>
    </row>
    <row r="287" spans="1:1" x14ac:dyDescent="0.2">
      <c r="A287" s="56">
        <v>41193</v>
      </c>
    </row>
    <row r="288" spans="1:1" x14ac:dyDescent="0.2">
      <c r="A288" s="56">
        <v>41194</v>
      </c>
    </row>
    <row r="289" spans="1:1" x14ac:dyDescent="0.2">
      <c r="A289" s="56">
        <v>41195</v>
      </c>
    </row>
    <row r="290" spans="1:1" x14ac:dyDescent="0.2">
      <c r="A290" s="56">
        <v>41196</v>
      </c>
    </row>
    <row r="291" spans="1:1" x14ac:dyDescent="0.2">
      <c r="A291" s="56">
        <v>41197</v>
      </c>
    </row>
    <row r="292" spans="1:1" x14ac:dyDescent="0.2">
      <c r="A292" s="56">
        <v>41198</v>
      </c>
    </row>
    <row r="293" spans="1:1" x14ac:dyDescent="0.2">
      <c r="A293" s="56">
        <v>41199</v>
      </c>
    </row>
    <row r="294" spans="1:1" x14ac:dyDescent="0.2">
      <c r="A294" s="56">
        <v>41200</v>
      </c>
    </row>
    <row r="295" spans="1:1" x14ac:dyDescent="0.2">
      <c r="A295" s="56">
        <v>41201</v>
      </c>
    </row>
    <row r="296" spans="1:1" x14ac:dyDescent="0.2">
      <c r="A296" s="56">
        <v>41202</v>
      </c>
    </row>
    <row r="297" spans="1:1" x14ac:dyDescent="0.2">
      <c r="A297" s="56">
        <v>41203</v>
      </c>
    </row>
    <row r="298" spans="1:1" x14ac:dyDescent="0.2">
      <c r="A298" s="56">
        <v>41204</v>
      </c>
    </row>
    <row r="299" spans="1:1" x14ac:dyDescent="0.2">
      <c r="A299" s="56">
        <v>41205</v>
      </c>
    </row>
    <row r="300" spans="1:1" x14ac:dyDescent="0.2">
      <c r="A300" s="56">
        <v>41206</v>
      </c>
    </row>
    <row r="301" spans="1:1" x14ac:dyDescent="0.2">
      <c r="A301" s="56">
        <v>41207</v>
      </c>
    </row>
    <row r="302" spans="1:1" x14ac:dyDescent="0.2">
      <c r="A302" s="56">
        <v>41208</v>
      </c>
    </row>
    <row r="303" spans="1:1" x14ac:dyDescent="0.2">
      <c r="A303" s="56">
        <v>41209</v>
      </c>
    </row>
    <row r="304" spans="1:1" x14ac:dyDescent="0.2">
      <c r="A304" s="56">
        <v>41210</v>
      </c>
    </row>
    <row r="305" spans="1:1" x14ac:dyDescent="0.2">
      <c r="A305" s="56">
        <v>41211</v>
      </c>
    </row>
    <row r="306" spans="1:1" x14ac:dyDescent="0.2">
      <c r="A306" s="56">
        <v>41212</v>
      </c>
    </row>
    <row r="307" spans="1:1" x14ac:dyDescent="0.2">
      <c r="A307" s="56">
        <v>41213</v>
      </c>
    </row>
    <row r="308" spans="1:1" x14ac:dyDescent="0.2">
      <c r="A308" s="56">
        <v>41214</v>
      </c>
    </row>
    <row r="309" spans="1:1" x14ac:dyDescent="0.2">
      <c r="A309" s="56">
        <v>41215</v>
      </c>
    </row>
    <row r="310" spans="1:1" x14ac:dyDescent="0.2">
      <c r="A310" s="56">
        <v>41216</v>
      </c>
    </row>
    <row r="311" spans="1:1" x14ac:dyDescent="0.2">
      <c r="A311" s="56">
        <v>41217</v>
      </c>
    </row>
    <row r="312" spans="1:1" x14ac:dyDescent="0.2">
      <c r="A312" s="56">
        <v>41218</v>
      </c>
    </row>
    <row r="313" spans="1:1" x14ac:dyDescent="0.2">
      <c r="A313" s="56">
        <v>41219</v>
      </c>
    </row>
    <row r="314" spans="1:1" x14ac:dyDescent="0.2">
      <c r="A314" s="56">
        <v>41220</v>
      </c>
    </row>
    <row r="315" spans="1:1" x14ac:dyDescent="0.2">
      <c r="A315" s="56">
        <v>41221</v>
      </c>
    </row>
    <row r="316" spans="1:1" x14ac:dyDescent="0.2">
      <c r="A316" s="56">
        <v>41222</v>
      </c>
    </row>
    <row r="317" spans="1:1" x14ac:dyDescent="0.2">
      <c r="A317" s="56">
        <v>41223</v>
      </c>
    </row>
    <row r="318" spans="1:1" x14ac:dyDescent="0.2">
      <c r="A318" s="56">
        <v>41224</v>
      </c>
    </row>
    <row r="319" spans="1:1" x14ac:dyDescent="0.2">
      <c r="A319" s="56">
        <v>41225</v>
      </c>
    </row>
    <row r="320" spans="1:1" x14ac:dyDescent="0.2">
      <c r="A320" s="56">
        <v>41226</v>
      </c>
    </row>
    <row r="321" spans="1:1" x14ac:dyDescent="0.2">
      <c r="A321" s="56">
        <v>41227</v>
      </c>
    </row>
    <row r="322" spans="1:1" x14ac:dyDescent="0.2">
      <c r="A322" s="56">
        <v>41228</v>
      </c>
    </row>
    <row r="323" spans="1:1" x14ac:dyDescent="0.2">
      <c r="A323" s="56">
        <v>41229</v>
      </c>
    </row>
    <row r="324" spans="1:1" x14ac:dyDescent="0.2">
      <c r="A324" s="56">
        <v>41230</v>
      </c>
    </row>
    <row r="325" spans="1:1" x14ac:dyDescent="0.2">
      <c r="A325" s="56">
        <v>41231</v>
      </c>
    </row>
    <row r="326" spans="1:1" x14ac:dyDescent="0.2">
      <c r="A326" s="56">
        <v>41232</v>
      </c>
    </row>
    <row r="327" spans="1:1" x14ac:dyDescent="0.2">
      <c r="A327" s="56">
        <v>41233</v>
      </c>
    </row>
    <row r="328" spans="1:1" x14ac:dyDescent="0.2">
      <c r="A328" s="56">
        <v>41234</v>
      </c>
    </row>
    <row r="329" spans="1:1" x14ac:dyDescent="0.2">
      <c r="A329" s="56">
        <v>41235</v>
      </c>
    </row>
    <row r="330" spans="1:1" x14ac:dyDescent="0.2">
      <c r="A330" s="56">
        <v>41236</v>
      </c>
    </row>
    <row r="331" spans="1:1" x14ac:dyDescent="0.2">
      <c r="A331" s="56">
        <v>41237</v>
      </c>
    </row>
    <row r="332" spans="1:1" x14ac:dyDescent="0.2">
      <c r="A332" s="56">
        <v>41238</v>
      </c>
    </row>
    <row r="333" spans="1:1" x14ac:dyDescent="0.2">
      <c r="A333" s="56">
        <v>41239</v>
      </c>
    </row>
    <row r="334" spans="1:1" x14ac:dyDescent="0.2">
      <c r="A334" s="56">
        <v>41240</v>
      </c>
    </row>
    <row r="335" spans="1:1" x14ac:dyDescent="0.2">
      <c r="A335" s="56">
        <v>41241</v>
      </c>
    </row>
    <row r="336" spans="1:1" x14ac:dyDescent="0.2">
      <c r="A336" s="56">
        <v>41242</v>
      </c>
    </row>
    <row r="337" spans="1:1" x14ac:dyDescent="0.2">
      <c r="A337" s="56">
        <v>41243</v>
      </c>
    </row>
    <row r="338" spans="1:1" x14ac:dyDescent="0.2">
      <c r="A338" s="56">
        <v>41244</v>
      </c>
    </row>
    <row r="339" spans="1:1" x14ac:dyDescent="0.2">
      <c r="A339" s="56">
        <v>41245</v>
      </c>
    </row>
    <row r="340" spans="1:1" x14ac:dyDescent="0.2">
      <c r="A340" s="56">
        <v>41246</v>
      </c>
    </row>
    <row r="341" spans="1:1" x14ac:dyDescent="0.2">
      <c r="A341" s="56">
        <v>41247</v>
      </c>
    </row>
    <row r="342" spans="1:1" x14ac:dyDescent="0.2">
      <c r="A342" s="56">
        <v>41248</v>
      </c>
    </row>
    <row r="343" spans="1:1" x14ac:dyDescent="0.2">
      <c r="A343" s="56">
        <v>41249</v>
      </c>
    </row>
    <row r="344" spans="1:1" x14ac:dyDescent="0.2">
      <c r="A344" s="56">
        <v>41250</v>
      </c>
    </row>
    <row r="345" spans="1:1" x14ac:dyDescent="0.2">
      <c r="A345" s="56">
        <v>41251</v>
      </c>
    </row>
    <row r="346" spans="1:1" x14ac:dyDescent="0.2">
      <c r="A346" s="56">
        <v>41252</v>
      </c>
    </row>
    <row r="347" spans="1:1" x14ac:dyDescent="0.2">
      <c r="A347" s="56">
        <v>41253</v>
      </c>
    </row>
    <row r="348" spans="1:1" x14ac:dyDescent="0.2">
      <c r="A348" s="56">
        <v>41254</v>
      </c>
    </row>
    <row r="349" spans="1:1" x14ac:dyDescent="0.2">
      <c r="A349" s="56">
        <v>41255</v>
      </c>
    </row>
    <row r="350" spans="1:1" x14ac:dyDescent="0.2">
      <c r="A350" s="56">
        <v>41256</v>
      </c>
    </row>
    <row r="351" spans="1:1" x14ac:dyDescent="0.2">
      <c r="A351" s="56">
        <v>41257</v>
      </c>
    </row>
    <row r="352" spans="1:1" x14ac:dyDescent="0.2">
      <c r="A352" s="56">
        <v>41258</v>
      </c>
    </row>
    <row r="353" spans="1:1" x14ac:dyDescent="0.2">
      <c r="A353" s="56">
        <v>41259</v>
      </c>
    </row>
    <row r="354" spans="1:1" x14ac:dyDescent="0.2">
      <c r="A354" s="56">
        <v>41260</v>
      </c>
    </row>
    <row r="355" spans="1:1" x14ac:dyDescent="0.2">
      <c r="A355" s="56">
        <v>41261</v>
      </c>
    </row>
    <row r="356" spans="1:1" x14ac:dyDescent="0.2">
      <c r="A356" s="56">
        <v>41262</v>
      </c>
    </row>
    <row r="357" spans="1:1" x14ac:dyDescent="0.2">
      <c r="A357" s="56">
        <v>41263</v>
      </c>
    </row>
    <row r="358" spans="1:1" x14ac:dyDescent="0.2">
      <c r="A358" s="56">
        <v>41264</v>
      </c>
    </row>
    <row r="359" spans="1:1" x14ac:dyDescent="0.2">
      <c r="A359" s="56">
        <v>41265</v>
      </c>
    </row>
    <row r="360" spans="1:1" x14ac:dyDescent="0.2">
      <c r="A360" s="56">
        <v>41266</v>
      </c>
    </row>
    <row r="361" spans="1:1" x14ac:dyDescent="0.2">
      <c r="A361" s="56">
        <v>41267</v>
      </c>
    </row>
    <row r="362" spans="1:1" x14ac:dyDescent="0.2">
      <c r="A362" s="56">
        <v>41268</v>
      </c>
    </row>
    <row r="363" spans="1:1" x14ac:dyDescent="0.2">
      <c r="A363" s="56">
        <v>41269</v>
      </c>
    </row>
    <row r="364" spans="1:1" x14ac:dyDescent="0.2">
      <c r="A364" s="56">
        <v>41270</v>
      </c>
    </row>
    <row r="365" spans="1:1" x14ac:dyDescent="0.2">
      <c r="A365" s="56">
        <v>41271</v>
      </c>
    </row>
    <row r="366" spans="1:1" x14ac:dyDescent="0.2">
      <c r="A366" s="56">
        <v>41272</v>
      </c>
    </row>
    <row r="367" spans="1:1" x14ac:dyDescent="0.2">
      <c r="A367" s="56">
        <v>41273</v>
      </c>
    </row>
    <row r="368" spans="1:1" x14ac:dyDescent="0.2">
      <c r="A368" s="56">
        <v>41274</v>
      </c>
    </row>
    <row r="369" spans="1:1" x14ac:dyDescent="0.2">
      <c r="A369" s="56">
        <v>41275</v>
      </c>
    </row>
    <row r="370" spans="1:1" x14ac:dyDescent="0.2">
      <c r="A370" s="56">
        <v>41276</v>
      </c>
    </row>
    <row r="371" spans="1:1" x14ac:dyDescent="0.2">
      <c r="A371" s="56">
        <v>41277</v>
      </c>
    </row>
    <row r="372" spans="1:1" x14ac:dyDescent="0.2">
      <c r="A372" s="56">
        <v>41278</v>
      </c>
    </row>
    <row r="373" spans="1:1" x14ac:dyDescent="0.2">
      <c r="A373" s="56">
        <v>41279</v>
      </c>
    </row>
    <row r="374" spans="1:1" x14ac:dyDescent="0.2">
      <c r="A374" s="56">
        <v>41280</v>
      </c>
    </row>
    <row r="375" spans="1:1" x14ac:dyDescent="0.2">
      <c r="A375" s="56">
        <v>41281</v>
      </c>
    </row>
    <row r="376" spans="1:1" x14ac:dyDescent="0.2">
      <c r="A376" s="56">
        <v>41282</v>
      </c>
    </row>
    <row r="377" spans="1:1" x14ac:dyDescent="0.2">
      <c r="A377" s="56">
        <v>41283</v>
      </c>
    </row>
    <row r="378" spans="1:1" x14ac:dyDescent="0.2">
      <c r="A378" s="56">
        <v>41284</v>
      </c>
    </row>
    <row r="379" spans="1:1" x14ac:dyDescent="0.2">
      <c r="A379" s="56">
        <v>41285</v>
      </c>
    </row>
    <row r="380" spans="1:1" x14ac:dyDescent="0.2">
      <c r="A380" s="56">
        <v>41286</v>
      </c>
    </row>
    <row r="381" spans="1:1" x14ac:dyDescent="0.2">
      <c r="A381" s="56">
        <v>41287</v>
      </c>
    </row>
    <row r="382" spans="1:1" x14ac:dyDescent="0.2">
      <c r="A382" s="56">
        <v>41288</v>
      </c>
    </row>
    <row r="383" spans="1:1" x14ac:dyDescent="0.2">
      <c r="A383" s="56">
        <v>41289</v>
      </c>
    </row>
    <row r="384" spans="1:1" x14ac:dyDescent="0.2">
      <c r="A384" s="56">
        <v>41290</v>
      </c>
    </row>
    <row r="385" spans="1:1" x14ac:dyDescent="0.2">
      <c r="A385" s="56">
        <v>41291</v>
      </c>
    </row>
    <row r="386" spans="1:1" x14ac:dyDescent="0.2">
      <c r="A386" s="56">
        <v>41292</v>
      </c>
    </row>
    <row r="387" spans="1:1" x14ac:dyDescent="0.2">
      <c r="A387" s="56">
        <v>41293</v>
      </c>
    </row>
    <row r="388" spans="1:1" x14ac:dyDescent="0.2">
      <c r="A388" s="56">
        <v>41294</v>
      </c>
    </row>
    <row r="389" spans="1:1" x14ac:dyDescent="0.2">
      <c r="A389" s="56">
        <v>41295</v>
      </c>
    </row>
    <row r="390" spans="1:1" x14ac:dyDescent="0.2">
      <c r="A390" s="56">
        <v>41296</v>
      </c>
    </row>
    <row r="391" spans="1:1" x14ac:dyDescent="0.2">
      <c r="A391" s="56">
        <v>41297</v>
      </c>
    </row>
    <row r="392" spans="1:1" x14ac:dyDescent="0.2">
      <c r="A392" s="56">
        <v>41298</v>
      </c>
    </row>
    <row r="393" spans="1:1" x14ac:dyDescent="0.2">
      <c r="A393" s="56">
        <v>41299</v>
      </c>
    </row>
    <row r="394" spans="1:1" x14ac:dyDescent="0.2">
      <c r="A394" s="56">
        <v>41300</v>
      </c>
    </row>
    <row r="395" spans="1:1" x14ac:dyDescent="0.2">
      <c r="A395" s="56">
        <v>41301</v>
      </c>
    </row>
    <row r="396" spans="1:1" x14ac:dyDescent="0.2">
      <c r="A396" s="56">
        <v>41302</v>
      </c>
    </row>
    <row r="397" spans="1:1" x14ac:dyDescent="0.2">
      <c r="A397" s="56">
        <v>41303</v>
      </c>
    </row>
    <row r="398" spans="1:1" x14ac:dyDescent="0.2">
      <c r="A398" s="56">
        <v>41304</v>
      </c>
    </row>
    <row r="399" spans="1:1" x14ac:dyDescent="0.2">
      <c r="A399" s="56">
        <v>41305</v>
      </c>
    </row>
    <row r="400" spans="1:1" x14ac:dyDescent="0.2">
      <c r="A400" s="56">
        <v>41306</v>
      </c>
    </row>
    <row r="401" spans="1:1" x14ac:dyDescent="0.2">
      <c r="A401" s="56">
        <v>41307</v>
      </c>
    </row>
    <row r="402" spans="1:1" x14ac:dyDescent="0.2">
      <c r="A402" s="56">
        <v>41308</v>
      </c>
    </row>
    <row r="403" spans="1:1" x14ac:dyDescent="0.2">
      <c r="A403" s="56">
        <v>41309</v>
      </c>
    </row>
    <row r="404" spans="1:1" x14ac:dyDescent="0.2">
      <c r="A404" s="56">
        <v>41310</v>
      </c>
    </row>
    <row r="405" spans="1:1" x14ac:dyDescent="0.2">
      <c r="A405" s="56">
        <v>41311</v>
      </c>
    </row>
    <row r="406" spans="1:1" x14ac:dyDescent="0.2">
      <c r="A406" s="56">
        <v>41312</v>
      </c>
    </row>
    <row r="407" spans="1:1" x14ac:dyDescent="0.2">
      <c r="A407" s="56">
        <v>41313</v>
      </c>
    </row>
    <row r="408" spans="1:1" x14ac:dyDescent="0.2">
      <c r="A408" s="56">
        <v>41314</v>
      </c>
    </row>
    <row r="409" spans="1:1" x14ac:dyDescent="0.2">
      <c r="A409" s="56">
        <v>41315</v>
      </c>
    </row>
    <row r="410" spans="1:1" x14ac:dyDescent="0.2">
      <c r="A410" s="56">
        <v>41316</v>
      </c>
    </row>
    <row r="411" spans="1:1" x14ac:dyDescent="0.2">
      <c r="A411" s="56">
        <v>41317</v>
      </c>
    </row>
    <row r="412" spans="1:1" x14ac:dyDescent="0.2">
      <c r="A412" s="56">
        <v>41318</v>
      </c>
    </row>
    <row r="413" spans="1:1" x14ac:dyDescent="0.2">
      <c r="A413" s="56">
        <v>41319</v>
      </c>
    </row>
    <row r="414" spans="1:1" x14ac:dyDescent="0.2">
      <c r="A414" s="56">
        <v>41320</v>
      </c>
    </row>
    <row r="415" spans="1:1" x14ac:dyDescent="0.2">
      <c r="A415" s="56">
        <v>41321</v>
      </c>
    </row>
    <row r="416" spans="1:1" x14ac:dyDescent="0.2">
      <c r="A416" s="56">
        <v>41322</v>
      </c>
    </row>
    <row r="417" spans="1:1" x14ac:dyDescent="0.2">
      <c r="A417" s="56">
        <v>41323</v>
      </c>
    </row>
    <row r="418" spans="1:1" x14ac:dyDescent="0.2">
      <c r="A418" s="56">
        <v>41324</v>
      </c>
    </row>
    <row r="419" spans="1:1" x14ac:dyDescent="0.2">
      <c r="A419" s="56">
        <v>41325</v>
      </c>
    </row>
    <row r="420" spans="1:1" x14ac:dyDescent="0.2">
      <c r="A420" s="56">
        <v>41326</v>
      </c>
    </row>
    <row r="421" spans="1:1" x14ac:dyDescent="0.2">
      <c r="A421" s="56">
        <v>41327</v>
      </c>
    </row>
    <row r="422" spans="1:1" x14ac:dyDescent="0.2">
      <c r="A422" s="56">
        <v>41328</v>
      </c>
    </row>
    <row r="423" spans="1:1" x14ac:dyDescent="0.2">
      <c r="A423" s="56">
        <v>41329</v>
      </c>
    </row>
    <row r="424" spans="1:1" x14ac:dyDescent="0.2">
      <c r="A424" s="56">
        <v>41330</v>
      </c>
    </row>
    <row r="425" spans="1:1" x14ac:dyDescent="0.2">
      <c r="A425" s="56">
        <v>41331</v>
      </c>
    </row>
    <row r="426" spans="1:1" x14ac:dyDescent="0.2">
      <c r="A426" s="56">
        <v>41332</v>
      </c>
    </row>
    <row r="427" spans="1:1" x14ac:dyDescent="0.2">
      <c r="A427" s="56">
        <v>41333</v>
      </c>
    </row>
    <row r="428" spans="1:1" x14ac:dyDescent="0.2">
      <c r="A428" s="56">
        <v>41334</v>
      </c>
    </row>
    <row r="429" spans="1:1" x14ac:dyDescent="0.2">
      <c r="A429" s="56">
        <v>41335</v>
      </c>
    </row>
    <row r="430" spans="1:1" x14ac:dyDescent="0.2">
      <c r="A430" s="56">
        <v>41336</v>
      </c>
    </row>
    <row r="431" spans="1:1" x14ac:dyDescent="0.2">
      <c r="A431" s="56">
        <v>41337</v>
      </c>
    </row>
    <row r="432" spans="1:1" x14ac:dyDescent="0.2">
      <c r="A432" s="56">
        <v>41338</v>
      </c>
    </row>
    <row r="433" spans="1:1" x14ac:dyDescent="0.2">
      <c r="A433" s="56">
        <v>41339</v>
      </c>
    </row>
    <row r="434" spans="1:1" x14ac:dyDescent="0.2">
      <c r="A434" s="56">
        <v>41340</v>
      </c>
    </row>
    <row r="435" spans="1:1" x14ac:dyDescent="0.2">
      <c r="A435" s="56">
        <v>41341</v>
      </c>
    </row>
    <row r="436" spans="1:1" x14ac:dyDescent="0.2">
      <c r="A436" s="56">
        <v>41342</v>
      </c>
    </row>
    <row r="437" spans="1:1" x14ac:dyDescent="0.2">
      <c r="A437" s="56">
        <v>41343</v>
      </c>
    </row>
    <row r="438" spans="1:1" x14ac:dyDescent="0.2">
      <c r="A438" s="56">
        <v>41344</v>
      </c>
    </row>
    <row r="439" spans="1:1" x14ac:dyDescent="0.2">
      <c r="A439" s="56">
        <v>41345</v>
      </c>
    </row>
    <row r="440" spans="1:1" x14ac:dyDescent="0.2">
      <c r="A440" s="56">
        <v>41346</v>
      </c>
    </row>
    <row r="441" spans="1:1" x14ac:dyDescent="0.2">
      <c r="A441" s="56">
        <v>41347</v>
      </c>
    </row>
    <row r="442" spans="1:1" x14ac:dyDescent="0.2">
      <c r="A442" s="56">
        <v>41348</v>
      </c>
    </row>
    <row r="443" spans="1:1" x14ac:dyDescent="0.2">
      <c r="A443" s="56">
        <v>41349</v>
      </c>
    </row>
    <row r="444" spans="1:1" x14ac:dyDescent="0.2">
      <c r="A444" s="56">
        <v>41350</v>
      </c>
    </row>
    <row r="445" spans="1:1" x14ac:dyDescent="0.2">
      <c r="A445" s="56">
        <v>41351</v>
      </c>
    </row>
    <row r="446" spans="1:1" x14ac:dyDescent="0.2">
      <c r="A446" s="56">
        <v>41352</v>
      </c>
    </row>
    <row r="447" spans="1:1" x14ac:dyDescent="0.2">
      <c r="A447" s="56">
        <v>41353</v>
      </c>
    </row>
    <row r="448" spans="1:1" x14ac:dyDescent="0.2">
      <c r="A448" s="56">
        <v>41354</v>
      </c>
    </row>
    <row r="449" spans="1:1" x14ac:dyDescent="0.2">
      <c r="A449" s="56">
        <v>41355</v>
      </c>
    </row>
    <row r="450" spans="1:1" x14ac:dyDescent="0.2">
      <c r="A450" s="56">
        <v>41356</v>
      </c>
    </row>
    <row r="451" spans="1:1" x14ac:dyDescent="0.2">
      <c r="A451" s="56">
        <v>41357</v>
      </c>
    </row>
    <row r="452" spans="1:1" x14ac:dyDescent="0.2">
      <c r="A452" s="56">
        <v>41358</v>
      </c>
    </row>
    <row r="453" spans="1:1" x14ac:dyDescent="0.2">
      <c r="A453" s="56">
        <v>41359</v>
      </c>
    </row>
    <row r="454" spans="1:1" x14ac:dyDescent="0.2">
      <c r="A454" s="56">
        <v>41360</v>
      </c>
    </row>
    <row r="455" spans="1:1" x14ac:dyDescent="0.2">
      <c r="A455" s="56">
        <v>41361</v>
      </c>
    </row>
    <row r="456" spans="1:1" x14ac:dyDescent="0.2">
      <c r="A456" s="56">
        <v>41362</v>
      </c>
    </row>
    <row r="457" spans="1:1" x14ac:dyDescent="0.2">
      <c r="A457" s="56">
        <v>41363</v>
      </c>
    </row>
    <row r="458" spans="1:1" x14ac:dyDescent="0.2">
      <c r="A458" s="56">
        <v>41364</v>
      </c>
    </row>
    <row r="459" spans="1:1" x14ac:dyDescent="0.2">
      <c r="A459" s="56">
        <v>41365</v>
      </c>
    </row>
    <row r="460" spans="1:1" x14ac:dyDescent="0.2">
      <c r="A460" s="56">
        <v>41366</v>
      </c>
    </row>
    <row r="461" spans="1:1" x14ac:dyDescent="0.2">
      <c r="A461" s="56">
        <v>41367</v>
      </c>
    </row>
    <row r="462" spans="1:1" x14ac:dyDescent="0.2">
      <c r="A462" s="56">
        <v>41368</v>
      </c>
    </row>
    <row r="463" spans="1:1" x14ac:dyDescent="0.2">
      <c r="A463" s="56">
        <v>41369</v>
      </c>
    </row>
    <row r="464" spans="1:1" x14ac:dyDescent="0.2">
      <c r="A464" s="56">
        <v>41370</v>
      </c>
    </row>
    <row r="465" spans="1:1" x14ac:dyDescent="0.2">
      <c r="A465" s="56">
        <v>41371</v>
      </c>
    </row>
    <row r="466" spans="1:1" x14ac:dyDescent="0.2">
      <c r="A466" s="56">
        <v>41372</v>
      </c>
    </row>
    <row r="467" spans="1:1" x14ac:dyDescent="0.2">
      <c r="A467" s="56">
        <v>41373</v>
      </c>
    </row>
    <row r="468" spans="1:1" x14ac:dyDescent="0.2">
      <c r="A468" s="56">
        <v>41374</v>
      </c>
    </row>
    <row r="469" spans="1:1" x14ac:dyDescent="0.2">
      <c r="A469" s="56">
        <v>41375</v>
      </c>
    </row>
    <row r="470" spans="1:1" x14ac:dyDescent="0.2">
      <c r="A470" s="56">
        <v>41376</v>
      </c>
    </row>
    <row r="471" spans="1:1" x14ac:dyDescent="0.2">
      <c r="A471" s="56">
        <v>41377</v>
      </c>
    </row>
    <row r="472" spans="1:1" x14ac:dyDescent="0.2">
      <c r="A472" s="56">
        <v>41378</v>
      </c>
    </row>
    <row r="473" spans="1:1" x14ac:dyDescent="0.2">
      <c r="A473" s="56">
        <v>41379</v>
      </c>
    </row>
    <row r="474" spans="1:1" x14ac:dyDescent="0.2">
      <c r="A474" s="56">
        <v>41380</v>
      </c>
    </row>
    <row r="475" spans="1:1" x14ac:dyDescent="0.2">
      <c r="A475" s="56">
        <v>41381</v>
      </c>
    </row>
    <row r="476" spans="1:1" x14ac:dyDescent="0.2">
      <c r="A476" s="56">
        <v>41382</v>
      </c>
    </row>
    <row r="477" spans="1:1" x14ac:dyDescent="0.2">
      <c r="A477" s="56">
        <v>41383</v>
      </c>
    </row>
    <row r="478" spans="1:1" x14ac:dyDescent="0.2">
      <c r="A478" s="56">
        <v>41384</v>
      </c>
    </row>
    <row r="479" spans="1:1" x14ac:dyDescent="0.2">
      <c r="A479" s="56">
        <v>41385</v>
      </c>
    </row>
    <row r="480" spans="1:1" x14ac:dyDescent="0.2">
      <c r="A480" s="56">
        <v>41386</v>
      </c>
    </row>
    <row r="481" spans="1:1" x14ac:dyDescent="0.2">
      <c r="A481" s="56">
        <v>41387</v>
      </c>
    </row>
    <row r="482" spans="1:1" x14ac:dyDescent="0.2">
      <c r="A482" s="56">
        <v>41388</v>
      </c>
    </row>
    <row r="483" spans="1:1" x14ac:dyDescent="0.2">
      <c r="A483" s="56">
        <v>41389</v>
      </c>
    </row>
    <row r="484" spans="1:1" x14ac:dyDescent="0.2">
      <c r="A484" s="56">
        <v>41390</v>
      </c>
    </row>
    <row r="485" spans="1:1" x14ac:dyDescent="0.2">
      <c r="A485" s="56">
        <v>41391</v>
      </c>
    </row>
    <row r="486" spans="1:1" x14ac:dyDescent="0.2">
      <c r="A486" s="56">
        <v>41392</v>
      </c>
    </row>
    <row r="487" spans="1:1" x14ac:dyDescent="0.2">
      <c r="A487" s="56">
        <v>41393</v>
      </c>
    </row>
    <row r="488" spans="1:1" x14ac:dyDescent="0.2">
      <c r="A488" s="56">
        <v>41394</v>
      </c>
    </row>
    <row r="489" spans="1:1" x14ac:dyDescent="0.2">
      <c r="A489" s="56">
        <v>41395</v>
      </c>
    </row>
    <row r="490" spans="1:1" x14ac:dyDescent="0.2">
      <c r="A490" s="56">
        <v>41396</v>
      </c>
    </row>
    <row r="491" spans="1:1" x14ac:dyDescent="0.2">
      <c r="A491" s="56">
        <v>41397</v>
      </c>
    </row>
    <row r="492" spans="1:1" x14ac:dyDescent="0.2">
      <c r="A492" s="56">
        <v>41398</v>
      </c>
    </row>
    <row r="493" spans="1:1" x14ac:dyDescent="0.2">
      <c r="A493" s="56">
        <v>41399</v>
      </c>
    </row>
    <row r="494" spans="1:1" x14ac:dyDescent="0.2">
      <c r="A494" s="56">
        <v>41400</v>
      </c>
    </row>
    <row r="495" spans="1:1" x14ac:dyDescent="0.2">
      <c r="A495" s="56">
        <v>41401</v>
      </c>
    </row>
    <row r="496" spans="1:1" x14ac:dyDescent="0.2">
      <c r="A496" s="56">
        <v>41402</v>
      </c>
    </row>
    <row r="497" spans="1:1" x14ac:dyDescent="0.2">
      <c r="A497" s="56">
        <v>41403</v>
      </c>
    </row>
    <row r="498" spans="1:1" x14ac:dyDescent="0.2">
      <c r="A498" s="56">
        <v>41404</v>
      </c>
    </row>
    <row r="499" spans="1:1" x14ac:dyDescent="0.2">
      <c r="A499" s="56">
        <v>41405</v>
      </c>
    </row>
    <row r="500" spans="1:1" x14ac:dyDescent="0.2">
      <c r="A500" s="56">
        <v>41406</v>
      </c>
    </row>
    <row r="501" spans="1:1" x14ac:dyDescent="0.2">
      <c r="A501" s="56">
        <v>41407</v>
      </c>
    </row>
    <row r="502" spans="1:1" x14ac:dyDescent="0.2">
      <c r="A502" s="56">
        <v>41408</v>
      </c>
    </row>
    <row r="503" spans="1:1" x14ac:dyDescent="0.2">
      <c r="A503" s="56">
        <v>41409</v>
      </c>
    </row>
    <row r="504" spans="1:1" x14ac:dyDescent="0.2">
      <c r="A504" s="56">
        <v>41410</v>
      </c>
    </row>
    <row r="505" spans="1:1" x14ac:dyDescent="0.2">
      <c r="A505" s="56">
        <v>41411</v>
      </c>
    </row>
    <row r="506" spans="1:1" x14ac:dyDescent="0.2">
      <c r="A506" s="56">
        <v>41412</v>
      </c>
    </row>
    <row r="507" spans="1:1" x14ac:dyDescent="0.2">
      <c r="A507" s="56">
        <v>41413</v>
      </c>
    </row>
    <row r="508" spans="1:1" x14ac:dyDescent="0.2">
      <c r="A508" s="56">
        <v>41414</v>
      </c>
    </row>
    <row r="509" spans="1:1" x14ac:dyDescent="0.2">
      <c r="A509" s="56">
        <v>41415</v>
      </c>
    </row>
    <row r="510" spans="1:1" x14ac:dyDescent="0.2">
      <c r="A510" s="56">
        <v>41416</v>
      </c>
    </row>
    <row r="511" spans="1:1" x14ac:dyDescent="0.2">
      <c r="A511" s="56">
        <v>41417</v>
      </c>
    </row>
    <row r="512" spans="1:1" x14ac:dyDescent="0.2">
      <c r="A512" s="56">
        <v>41418</v>
      </c>
    </row>
    <row r="513" spans="1:1" x14ac:dyDescent="0.2">
      <c r="A513" s="56">
        <v>41419</v>
      </c>
    </row>
    <row r="514" spans="1:1" x14ac:dyDescent="0.2">
      <c r="A514" s="56">
        <v>41420</v>
      </c>
    </row>
    <row r="515" spans="1:1" x14ac:dyDescent="0.2">
      <c r="A515" s="56">
        <v>41421</v>
      </c>
    </row>
    <row r="516" spans="1:1" x14ac:dyDescent="0.2">
      <c r="A516" s="56">
        <v>41422</v>
      </c>
    </row>
    <row r="517" spans="1:1" x14ac:dyDescent="0.2">
      <c r="A517" s="56">
        <v>41423</v>
      </c>
    </row>
    <row r="518" spans="1:1" x14ac:dyDescent="0.2">
      <c r="A518" s="56">
        <v>41424</v>
      </c>
    </row>
    <row r="519" spans="1:1" x14ac:dyDescent="0.2">
      <c r="A519" s="56">
        <v>41425</v>
      </c>
    </row>
    <row r="520" spans="1:1" x14ac:dyDescent="0.2">
      <c r="A520" s="56">
        <v>41426</v>
      </c>
    </row>
    <row r="521" spans="1:1" x14ac:dyDescent="0.2">
      <c r="A521" s="56">
        <v>41427</v>
      </c>
    </row>
    <row r="522" spans="1:1" x14ac:dyDescent="0.2">
      <c r="A522" s="56">
        <v>41428</v>
      </c>
    </row>
    <row r="523" spans="1:1" x14ac:dyDescent="0.2">
      <c r="A523" s="56">
        <v>41429</v>
      </c>
    </row>
    <row r="524" spans="1:1" x14ac:dyDescent="0.2">
      <c r="A524" s="56">
        <v>41430</v>
      </c>
    </row>
    <row r="525" spans="1:1" x14ac:dyDescent="0.2">
      <c r="A525" s="56">
        <v>41431</v>
      </c>
    </row>
    <row r="526" spans="1:1" x14ac:dyDescent="0.2">
      <c r="A526" s="56">
        <v>41432</v>
      </c>
    </row>
    <row r="527" spans="1:1" x14ac:dyDescent="0.2">
      <c r="A527" s="56">
        <v>41433</v>
      </c>
    </row>
    <row r="528" spans="1:1" x14ac:dyDescent="0.2">
      <c r="A528" s="56">
        <v>41434</v>
      </c>
    </row>
    <row r="529" spans="1:1" x14ac:dyDescent="0.2">
      <c r="A529" s="56">
        <v>41435</v>
      </c>
    </row>
    <row r="530" spans="1:1" x14ac:dyDescent="0.2">
      <c r="A530" s="56">
        <v>41436</v>
      </c>
    </row>
    <row r="531" spans="1:1" x14ac:dyDescent="0.2">
      <c r="A531" s="56">
        <v>41437</v>
      </c>
    </row>
    <row r="532" spans="1:1" x14ac:dyDescent="0.2">
      <c r="A532" s="56">
        <v>41438</v>
      </c>
    </row>
    <row r="533" spans="1:1" x14ac:dyDescent="0.2">
      <c r="A533" s="56">
        <v>41439</v>
      </c>
    </row>
    <row r="534" spans="1:1" x14ac:dyDescent="0.2">
      <c r="A534" s="56">
        <v>41440</v>
      </c>
    </row>
    <row r="535" spans="1:1" x14ac:dyDescent="0.2">
      <c r="A535" s="56">
        <v>41441</v>
      </c>
    </row>
    <row r="536" spans="1:1" x14ac:dyDescent="0.2">
      <c r="A536" s="56">
        <v>41442</v>
      </c>
    </row>
    <row r="537" spans="1:1" x14ac:dyDescent="0.2">
      <c r="A537" s="56">
        <v>41443</v>
      </c>
    </row>
    <row r="538" spans="1:1" x14ac:dyDescent="0.2">
      <c r="A538" s="56">
        <v>41444</v>
      </c>
    </row>
    <row r="539" spans="1:1" x14ac:dyDescent="0.2">
      <c r="A539" s="56">
        <v>41445</v>
      </c>
    </row>
    <row r="540" spans="1:1" x14ac:dyDescent="0.2">
      <c r="A540" s="56">
        <v>41446</v>
      </c>
    </row>
    <row r="541" spans="1:1" x14ac:dyDescent="0.2">
      <c r="A541" s="56">
        <v>41447</v>
      </c>
    </row>
    <row r="542" spans="1:1" x14ac:dyDescent="0.2">
      <c r="A542" s="56">
        <v>41448</v>
      </c>
    </row>
    <row r="543" spans="1:1" x14ac:dyDescent="0.2">
      <c r="A543" s="56">
        <v>41449</v>
      </c>
    </row>
    <row r="544" spans="1:1" x14ac:dyDescent="0.2">
      <c r="A544" s="56">
        <v>41450</v>
      </c>
    </row>
    <row r="545" spans="1:1" x14ac:dyDescent="0.2">
      <c r="A545" s="56">
        <v>41451</v>
      </c>
    </row>
    <row r="546" spans="1:1" x14ac:dyDescent="0.2">
      <c r="A546" s="56">
        <v>41452</v>
      </c>
    </row>
    <row r="547" spans="1:1" x14ac:dyDescent="0.2">
      <c r="A547" s="56">
        <v>41453</v>
      </c>
    </row>
    <row r="548" spans="1:1" x14ac:dyDescent="0.2">
      <c r="A548" s="56">
        <v>41454</v>
      </c>
    </row>
    <row r="549" spans="1:1" x14ac:dyDescent="0.2">
      <c r="A549" s="56">
        <v>41455</v>
      </c>
    </row>
    <row r="550" spans="1:1" x14ac:dyDescent="0.2">
      <c r="A550" s="56">
        <v>41456</v>
      </c>
    </row>
    <row r="551" spans="1:1" x14ac:dyDescent="0.2">
      <c r="A551" s="56">
        <v>41457</v>
      </c>
    </row>
    <row r="552" spans="1:1" x14ac:dyDescent="0.2">
      <c r="A552" s="56">
        <v>41458</v>
      </c>
    </row>
    <row r="553" spans="1:1" x14ac:dyDescent="0.2">
      <c r="A553" s="56">
        <v>41459</v>
      </c>
    </row>
    <row r="554" spans="1:1" x14ac:dyDescent="0.2">
      <c r="A554" s="56">
        <v>41460</v>
      </c>
    </row>
    <row r="555" spans="1:1" x14ac:dyDescent="0.2">
      <c r="A555" s="56">
        <v>41461</v>
      </c>
    </row>
    <row r="556" spans="1:1" x14ac:dyDescent="0.2">
      <c r="A556" s="56">
        <v>41462</v>
      </c>
    </row>
    <row r="557" spans="1:1" x14ac:dyDescent="0.2">
      <c r="A557" s="56">
        <v>41463</v>
      </c>
    </row>
    <row r="558" spans="1:1" x14ac:dyDescent="0.2">
      <c r="A558" s="56">
        <v>41464</v>
      </c>
    </row>
    <row r="559" spans="1:1" x14ac:dyDescent="0.2">
      <c r="A559" s="56">
        <v>41465</v>
      </c>
    </row>
    <row r="560" spans="1:1" x14ac:dyDescent="0.2">
      <c r="A560" s="56">
        <v>41466</v>
      </c>
    </row>
    <row r="561" spans="1:1" x14ac:dyDescent="0.2">
      <c r="A561" s="56">
        <v>41467</v>
      </c>
    </row>
    <row r="562" spans="1:1" x14ac:dyDescent="0.2">
      <c r="A562" s="56">
        <v>41468</v>
      </c>
    </row>
    <row r="563" spans="1:1" x14ac:dyDescent="0.2">
      <c r="A563" s="56">
        <v>41469</v>
      </c>
    </row>
    <row r="564" spans="1:1" x14ac:dyDescent="0.2">
      <c r="A564" s="56">
        <v>41470</v>
      </c>
    </row>
    <row r="565" spans="1:1" x14ac:dyDescent="0.2">
      <c r="A565" s="56">
        <v>41471</v>
      </c>
    </row>
    <row r="566" spans="1:1" x14ac:dyDescent="0.2">
      <c r="A566" s="56">
        <v>41472</v>
      </c>
    </row>
    <row r="567" spans="1:1" x14ac:dyDescent="0.2">
      <c r="A567" s="56">
        <v>41473</v>
      </c>
    </row>
    <row r="568" spans="1:1" x14ac:dyDescent="0.2">
      <c r="A568" s="56">
        <v>41474</v>
      </c>
    </row>
    <row r="569" spans="1:1" x14ac:dyDescent="0.2">
      <c r="A569" s="56">
        <v>41475</v>
      </c>
    </row>
    <row r="570" spans="1:1" x14ac:dyDescent="0.2">
      <c r="A570" s="56">
        <v>41476</v>
      </c>
    </row>
    <row r="571" spans="1:1" x14ac:dyDescent="0.2">
      <c r="A571" s="56">
        <v>41477</v>
      </c>
    </row>
    <row r="572" spans="1:1" x14ac:dyDescent="0.2">
      <c r="A572" s="56">
        <v>41478</v>
      </c>
    </row>
    <row r="573" spans="1:1" x14ac:dyDescent="0.2">
      <c r="A573" s="56">
        <v>41479</v>
      </c>
    </row>
    <row r="574" spans="1:1" x14ac:dyDescent="0.2">
      <c r="A574" s="56">
        <v>41480</v>
      </c>
    </row>
    <row r="575" spans="1:1" x14ac:dyDescent="0.2">
      <c r="A575" s="56">
        <v>41481</v>
      </c>
    </row>
    <row r="576" spans="1:1" x14ac:dyDescent="0.2">
      <c r="A576" s="56">
        <v>41482</v>
      </c>
    </row>
    <row r="577" spans="1:1" x14ac:dyDescent="0.2">
      <c r="A577" s="56">
        <v>41483</v>
      </c>
    </row>
    <row r="578" spans="1:1" x14ac:dyDescent="0.2">
      <c r="A578" s="56">
        <v>41484</v>
      </c>
    </row>
    <row r="579" spans="1:1" x14ac:dyDescent="0.2">
      <c r="A579" s="56">
        <v>41485</v>
      </c>
    </row>
    <row r="580" spans="1:1" x14ac:dyDescent="0.2">
      <c r="A580" s="56">
        <v>41486</v>
      </c>
    </row>
    <row r="581" spans="1:1" x14ac:dyDescent="0.2">
      <c r="A581" s="56">
        <v>41487</v>
      </c>
    </row>
    <row r="582" spans="1:1" x14ac:dyDescent="0.2">
      <c r="A582" s="56">
        <v>41488</v>
      </c>
    </row>
    <row r="583" spans="1:1" x14ac:dyDescent="0.2">
      <c r="A583" s="56">
        <v>41489</v>
      </c>
    </row>
    <row r="584" spans="1:1" x14ac:dyDescent="0.2">
      <c r="A584" s="56">
        <v>41490</v>
      </c>
    </row>
    <row r="585" spans="1:1" x14ac:dyDescent="0.2">
      <c r="A585" s="56">
        <v>41491</v>
      </c>
    </row>
    <row r="586" spans="1:1" x14ac:dyDescent="0.2">
      <c r="A586" s="56">
        <v>41492</v>
      </c>
    </row>
    <row r="587" spans="1:1" x14ac:dyDescent="0.2">
      <c r="A587" s="56">
        <v>41493</v>
      </c>
    </row>
    <row r="588" spans="1:1" x14ac:dyDescent="0.2">
      <c r="A588" s="56">
        <v>41494</v>
      </c>
    </row>
    <row r="589" spans="1:1" x14ac:dyDescent="0.2">
      <c r="A589" s="56">
        <v>41495</v>
      </c>
    </row>
    <row r="590" spans="1:1" x14ac:dyDescent="0.2">
      <c r="A590" s="56">
        <v>41496</v>
      </c>
    </row>
    <row r="591" spans="1:1" x14ac:dyDescent="0.2">
      <c r="A591" s="56">
        <v>41497</v>
      </c>
    </row>
    <row r="592" spans="1:1" x14ac:dyDescent="0.2">
      <c r="A592" s="56">
        <v>41498</v>
      </c>
    </row>
    <row r="593" spans="1:1" x14ac:dyDescent="0.2">
      <c r="A593" s="56">
        <v>41499</v>
      </c>
    </row>
    <row r="594" spans="1:1" x14ac:dyDescent="0.2">
      <c r="A594" s="56">
        <v>41500</v>
      </c>
    </row>
    <row r="595" spans="1:1" x14ac:dyDescent="0.2">
      <c r="A595" s="56">
        <v>41501</v>
      </c>
    </row>
    <row r="596" spans="1:1" x14ac:dyDescent="0.2">
      <c r="A596" s="56">
        <v>41502</v>
      </c>
    </row>
    <row r="597" spans="1:1" x14ac:dyDescent="0.2">
      <c r="A597" s="56">
        <v>41503</v>
      </c>
    </row>
    <row r="598" spans="1:1" x14ac:dyDescent="0.2">
      <c r="A598" s="56">
        <v>41504</v>
      </c>
    </row>
    <row r="599" spans="1:1" x14ac:dyDescent="0.2">
      <c r="A599" s="56">
        <v>41505</v>
      </c>
    </row>
    <row r="600" spans="1:1" x14ac:dyDescent="0.2">
      <c r="A600" s="56">
        <v>41506</v>
      </c>
    </row>
    <row r="601" spans="1:1" x14ac:dyDescent="0.2">
      <c r="A601" s="56">
        <v>41507</v>
      </c>
    </row>
    <row r="602" spans="1:1" x14ac:dyDescent="0.2">
      <c r="A602" s="56">
        <v>41508</v>
      </c>
    </row>
    <row r="603" spans="1:1" x14ac:dyDescent="0.2">
      <c r="A603" s="56">
        <v>41509</v>
      </c>
    </row>
    <row r="604" spans="1:1" x14ac:dyDescent="0.2">
      <c r="A604" s="56">
        <v>41510</v>
      </c>
    </row>
    <row r="605" spans="1:1" x14ac:dyDescent="0.2">
      <c r="A605" s="56">
        <v>41511</v>
      </c>
    </row>
    <row r="606" spans="1:1" x14ac:dyDescent="0.2">
      <c r="A606" s="56">
        <v>41512</v>
      </c>
    </row>
    <row r="607" spans="1:1" x14ac:dyDescent="0.2">
      <c r="A607" s="56">
        <v>41513</v>
      </c>
    </row>
    <row r="608" spans="1:1" x14ac:dyDescent="0.2">
      <c r="A608" s="56">
        <v>41514</v>
      </c>
    </row>
    <row r="609" spans="1:1" x14ac:dyDescent="0.2">
      <c r="A609" s="56">
        <v>41515</v>
      </c>
    </row>
    <row r="610" spans="1:1" x14ac:dyDescent="0.2">
      <c r="A610" s="56">
        <v>41516</v>
      </c>
    </row>
    <row r="611" spans="1:1" x14ac:dyDescent="0.2">
      <c r="A611" s="56">
        <v>41517</v>
      </c>
    </row>
    <row r="612" spans="1:1" x14ac:dyDescent="0.2">
      <c r="A612" s="56">
        <v>41518</v>
      </c>
    </row>
    <row r="613" spans="1:1" x14ac:dyDescent="0.2">
      <c r="A613" s="56">
        <v>41519</v>
      </c>
    </row>
    <row r="614" spans="1:1" x14ac:dyDescent="0.2">
      <c r="A614" s="56">
        <v>41520</v>
      </c>
    </row>
    <row r="615" spans="1:1" x14ac:dyDescent="0.2">
      <c r="A615" s="56">
        <v>41521</v>
      </c>
    </row>
    <row r="616" spans="1:1" x14ac:dyDescent="0.2">
      <c r="A616" s="56">
        <v>41522</v>
      </c>
    </row>
    <row r="617" spans="1:1" x14ac:dyDescent="0.2">
      <c r="A617" s="56">
        <v>41523</v>
      </c>
    </row>
    <row r="618" spans="1:1" x14ac:dyDescent="0.2">
      <c r="A618" s="56">
        <v>41524</v>
      </c>
    </row>
    <row r="619" spans="1:1" x14ac:dyDescent="0.2">
      <c r="A619" s="56">
        <v>41525</v>
      </c>
    </row>
    <row r="620" spans="1:1" x14ac:dyDescent="0.2">
      <c r="A620" s="56">
        <v>41526</v>
      </c>
    </row>
    <row r="621" spans="1:1" x14ac:dyDescent="0.2">
      <c r="A621" s="56">
        <v>41527</v>
      </c>
    </row>
    <row r="622" spans="1:1" x14ac:dyDescent="0.2">
      <c r="A622" s="56">
        <v>41528</v>
      </c>
    </row>
    <row r="623" spans="1:1" x14ac:dyDescent="0.2">
      <c r="A623" s="56">
        <v>41529</v>
      </c>
    </row>
    <row r="624" spans="1:1" x14ac:dyDescent="0.2">
      <c r="A624" s="56">
        <v>41530</v>
      </c>
    </row>
    <row r="625" spans="1:1" x14ac:dyDescent="0.2">
      <c r="A625" s="56">
        <v>41531</v>
      </c>
    </row>
    <row r="626" spans="1:1" x14ac:dyDescent="0.2">
      <c r="A626" s="56">
        <v>41532</v>
      </c>
    </row>
    <row r="627" spans="1:1" x14ac:dyDescent="0.2">
      <c r="A627" s="56">
        <v>41533</v>
      </c>
    </row>
    <row r="628" spans="1:1" x14ac:dyDescent="0.2">
      <c r="A628" s="56">
        <v>41534</v>
      </c>
    </row>
    <row r="629" spans="1:1" x14ac:dyDescent="0.2">
      <c r="A629" s="56">
        <v>41535</v>
      </c>
    </row>
    <row r="630" spans="1:1" x14ac:dyDescent="0.2">
      <c r="A630" s="56">
        <v>41536</v>
      </c>
    </row>
    <row r="631" spans="1:1" x14ac:dyDescent="0.2">
      <c r="A631" s="56">
        <v>41537</v>
      </c>
    </row>
    <row r="632" spans="1:1" x14ac:dyDescent="0.2">
      <c r="A632" s="56">
        <v>41538</v>
      </c>
    </row>
    <row r="633" spans="1:1" x14ac:dyDescent="0.2">
      <c r="A633" s="56">
        <v>41539</v>
      </c>
    </row>
    <row r="634" spans="1:1" x14ac:dyDescent="0.2">
      <c r="A634" s="56">
        <v>41540</v>
      </c>
    </row>
    <row r="635" spans="1:1" x14ac:dyDescent="0.2">
      <c r="A635" s="56">
        <v>41541</v>
      </c>
    </row>
    <row r="636" spans="1:1" x14ac:dyDescent="0.2">
      <c r="A636" s="56">
        <v>41542</v>
      </c>
    </row>
    <row r="637" spans="1:1" x14ac:dyDescent="0.2">
      <c r="A637" s="56">
        <v>41543</v>
      </c>
    </row>
    <row r="638" spans="1:1" x14ac:dyDescent="0.2">
      <c r="A638" s="56">
        <v>41544</v>
      </c>
    </row>
    <row r="639" spans="1:1" x14ac:dyDescent="0.2">
      <c r="A639" s="56">
        <v>41545</v>
      </c>
    </row>
    <row r="640" spans="1:1" x14ac:dyDescent="0.2">
      <c r="A640" s="56">
        <v>41546</v>
      </c>
    </row>
    <row r="641" spans="1:1" x14ac:dyDescent="0.2">
      <c r="A641" s="56">
        <v>41547</v>
      </c>
    </row>
    <row r="642" spans="1:1" x14ac:dyDescent="0.2">
      <c r="A642" s="56">
        <v>41548</v>
      </c>
    </row>
    <row r="643" spans="1:1" x14ac:dyDescent="0.2">
      <c r="A643" s="56">
        <v>41549</v>
      </c>
    </row>
    <row r="644" spans="1:1" x14ac:dyDescent="0.2">
      <c r="A644" s="56">
        <v>41550</v>
      </c>
    </row>
    <row r="645" spans="1:1" x14ac:dyDescent="0.2">
      <c r="A645" s="56">
        <v>41551</v>
      </c>
    </row>
    <row r="646" spans="1:1" x14ac:dyDescent="0.2">
      <c r="A646" s="56">
        <v>41552</v>
      </c>
    </row>
    <row r="647" spans="1:1" x14ac:dyDescent="0.2">
      <c r="A647" s="56">
        <v>41553</v>
      </c>
    </row>
    <row r="648" spans="1:1" x14ac:dyDescent="0.2">
      <c r="A648" s="56">
        <v>41554</v>
      </c>
    </row>
    <row r="649" spans="1:1" x14ac:dyDescent="0.2">
      <c r="A649" s="56">
        <v>41555</v>
      </c>
    </row>
    <row r="650" spans="1:1" x14ac:dyDescent="0.2">
      <c r="A650" s="56">
        <v>41556</v>
      </c>
    </row>
    <row r="651" spans="1:1" x14ac:dyDescent="0.2">
      <c r="A651" s="56">
        <v>41557</v>
      </c>
    </row>
    <row r="652" spans="1:1" x14ac:dyDescent="0.2">
      <c r="A652" s="56">
        <v>41558</v>
      </c>
    </row>
    <row r="653" spans="1:1" x14ac:dyDescent="0.2">
      <c r="A653" s="56">
        <v>41559</v>
      </c>
    </row>
    <row r="654" spans="1:1" x14ac:dyDescent="0.2">
      <c r="A654" s="56">
        <v>41560</v>
      </c>
    </row>
    <row r="655" spans="1:1" x14ac:dyDescent="0.2">
      <c r="A655" s="56">
        <v>41561</v>
      </c>
    </row>
    <row r="656" spans="1:1" x14ac:dyDescent="0.2">
      <c r="A656" s="56">
        <v>41562</v>
      </c>
    </row>
    <row r="657" spans="1:1" x14ac:dyDescent="0.2">
      <c r="A657" s="56">
        <v>41563</v>
      </c>
    </row>
    <row r="658" spans="1:1" x14ac:dyDescent="0.2">
      <c r="A658" s="56">
        <v>41564</v>
      </c>
    </row>
    <row r="659" spans="1:1" x14ac:dyDescent="0.2">
      <c r="A659" s="56">
        <v>41565</v>
      </c>
    </row>
    <row r="660" spans="1:1" x14ac:dyDescent="0.2">
      <c r="A660" s="56">
        <v>41566</v>
      </c>
    </row>
    <row r="661" spans="1:1" x14ac:dyDescent="0.2">
      <c r="A661" s="56">
        <v>41567</v>
      </c>
    </row>
    <row r="662" spans="1:1" x14ac:dyDescent="0.2">
      <c r="A662" s="56">
        <v>41568</v>
      </c>
    </row>
    <row r="663" spans="1:1" x14ac:dyDescent="0.2">
      <c r="A663" s="56">
        <v>41569</v>
      </c>
    </row>
    <row r="664" spans="1:1" x14ac:dyDescent="0.2">
      <c r="A664" s="56">
        <v>41570</v>
      </c>
    </row>
    <row r="665" spans="1:1" x14ac:dyDescent="0.2">
      <c r="A665" s="56">
        <v>41571</v>
      </c>
    </row>
    <row r="666" spans="1:1" x14ac:dyDescent="0.2">
      <c r="A666" s="56">
        <v>41572</v>
      </c>
    </row>
    <row r="667" spans="1:1" x14ac:dyDescent="0.2">
      <c r="A667" s="56">
        <v>41573</v>
      </c>
    </row>
    <row r="668" spans="1:1" x14ac:dyDescent="0.2">
      <c r="A668" s="56">
        <v>41574</v>
      </c>
    </row>
    <row r="669" spans="1:1" x14ac:dyDescent="0.2">
      <c r="A669" s="56">
        <v>41575</v>
      </c>
    </row>
    <row r="670" spans="1:1" x14ac:dyDescent="0.2">
      <c r="A670" s="56">
        <v>41576</v>
      </c>
    </row>
    <row r="671" spans="1:1" x14ac:dyDescent="0.2">
      <c r="A671" s="56">
        <v>41577</v>
      </c>
    </row>
    <row r="672" spans="1:1" x14ac:dyDescent="0.2">
      <c r="A672" s="56">
        <v>41578</v>
      </c>
    </row>
    <row r="673" spans="1:1" x14ac:dyDescent="0.2">
      <c r="A673" s="56">
        <v>41579</v>
      </c>
    </row>
    <row r="674" spans="1:1" x14ac:dyDescent="0.2">
      <c r="A674" s="56">
        <v>41580</v>
      </c>
    </row>
    <row r="675" spans="1:1" x14ac:dyDescent="0.2">
      <c r="A675" s="56">
        <v>41581</v>
      </c>
    </row>
    <row r="676" spans="1:1" x14ac:dyDescent="0.2">
      <c r="A676" s="56">
        <v>41582</v>
      </c>
    </row>
    <row r="677" spans="1:1" x14ac:dyDescent="0.2">
      <c r="A677" s="56">
        <v>41583</v>
      </c>
    </row>
    <row r="678" spans="1:1" x14ac:dyDescent="0.2">
      <c r="A678" s="56">
        <v>41584</v>
      </c>
    </row>
    <row r="679" spans="1:1" x14ac:dyDescent="0.2">
      <c r="A679" s="56">
        <v>41585</v>
      </c>
    </row>
    <row r="680" spans="1:1" x14ac:dyDescent="0.2">
      <c r="A680" s="56">
        <v>41586</v>
      </c>
    </row>
    <row r="681" spans="1:1" x14ac:dyDescent="0.2">
      <c r="A681" s="56">
        <v>41587</v>
      </c>
    </row>
    <row r="682" spans="1:1" x14ac:dyDescent="0.2">
      <c r="A682" s="56">
        <v>41588</v>
      </c>
    </row>
    <row r="683" spans="1:1" x14ac:dyDescent="0.2">
      <c r="A683" s="56">
        <v>41589</v>
      </c>
    </row>
    <row r="684" spans="1:1" x14ac:dyDescent="0.2">
      <c r="A684" s="56">
        <v>41590</v>
      </c>
    </row>
    <row r="685" spans="1:1" x14ac:dyDescent="0.2">
      <c r="A685" s="56">
        <v>41591</v>
      </c>
    </row>
    <row r="686" spans="1:1" x14ac:dyDescent="0.2">
      <c r="A686" s="56">
        <v>41592</v>
      </c>
    </row>
    <row r="687" spans="1:1" x14ac:dyDescent="0.2">
      <c r="A687" s="56">
        <v>41593</v>
      </c>
    </row>
    <row r="688" spans="1:1" x14ac:dyDescent="0.2">
      <c r="A688" s="56">
        <v>41594</v>
      </c>
    </row>
    <row r="689" spans="1:1" x14ac:dyDescent="0.2">
      <c r="A689" s="56">
        <v>41595</v>
      </c>
    </row>
    <row r="690" spans="1:1" x14ac:dyDescent="0.2">
      <c r="A690" s="56">
        <v>41596</v>
      </c>
    </row>
    <row r="691" spans="1:1" x14ac:dyDescent="0.2">
      <c r="A691" s="56">
        <v>41597</v>
      </c>
    </row>
    <row r="692" spans="1:1" x14ac:dyDescent="0.2">
      <c r="A692" s="56">
        <v>41598</v>
      </c>
    </row>
    <row r="693" spans="1:1" x14ac:dyDescent="0.2">
      <c r="A693" s="56">
        <v>41599</v>
      </c>
    </row>
    <row r="694" spans="1:1" x14ac:dyDescent="0.2">
      <c r="A694" s="56">
        <v>41600</v>
      </c>
    </row>
    <row r="695" spans="1:1" x14ac:dyDescent="0.2">
      <c r="A695" s="56">
        <v>41601</v>
      </c>
    </row>
    <row r="696" spans="1:1" x14ac:dyDescent="0.2">
      <c r="A696" s="56">
        <v>41602</v>
      </c>
    </row>
    <row r="697" spans="1:1" x14ac:dyDescent="0.2">
      <c r="A697" s="56">
        <v>41603</v>
      </c>
    </row>
    <row r="698" spans="1:1" x14ac:dyDescent="0.2">
      <c r="A698" s="56">
        <v>41604</v>
      </c>
    </row>
    <row r="699" spans="1:1" x14ac:dyDescent="0.2">
      <c r="A699" s="56">
        <v>41605</v>
      </c>
    </row>
    <row r="700" spans="1:1" x14ac:dyDescent="0.2">
      <c r="A700" s="56">
        <v>41606</v>
      </c>
    </row>
    <row r="701" spans="1:1" x14ac:dyDescent="0.2">
      <c r="A701" s="56">
        <v>41607</v>
      </c>
    </row>
    <row r="702" spans="1:1" x14ac:dyDescent="0.2">
      <c r="A702" s="56">
        <v>41608</v>
      </c>
    </row>
    <row r="703" spans="1:1" x14ac:dyDescent="0.2">
      <c r="A703" s="56">
        <v>41609</v>
      </c>
    </row>
    <row r="704" spans="1:1" x14ac:dyDescent="0.2">
      <c r="A704" s="56">
        <v>41610</v>
      </c>
    </row>
    <row r="705" spans="1:1" x14ac:dyDescent="0.2">
      <c r="A705" s="56">
        <v>41611</v>
      </c>
    </row>
    <row r="706" spans="1:1" x14ac:dyDescent="0.2">
      <c r="A706" s="56">
        <v>41612</v>
      </c>
    </row>
    <row r="707" spans="1:1" x14ac:dyDescent="0.2">
      <c r="A707" s="56">
        <v>41613</v>
      </c>
    </row>
    <row r="708" spans="1:1" x14ac:dyDescent="0.2">
      <c r="A708" s="56">
        <v>41614</v>
      </c>
    </row>
    <row r="709" spans="1:1" x14ac:dyDescent="0.2">
      <c r="A709" s="56">
        <v>41615</v>
      </c>
    </row>
    <row r="710" spans="1:1" x14ac:dyDescent="0.2">
      <c r="A710" s="56">
        <v>41616</v>
      </c>
    </row>
    <row r="711" spans="1:1" x14ac:dyDescent="0.2">
      <c r="A711" s="56">
        <v>41617</v>
      </c>
    </row>
    <row r="712" spans="1:1" x14ac:dyDescent="0.2">
      <c r="A712" s="56">
        <v>41618</v>
      </c>
    </row>
    <row r="713" spans="1:1" x14ac:dyDescent="0.2">
      <c r="A713" s="56">
        <v>41619</v>
      </c>
    </row>
    <row r="714" spans="1:1" x14ac:dyDescent="0.2">
      <c r="A714" s="56">
        <v>41620</v>
      </c>
    </row>
    <row r="715" spans="1:1" x14ac:dyDescent="0.2">
      <c r="A715" s="56">
        <v>41621</v>
      </c>
    </row>
    <row r="716" spans="1:1" x14ac:dyDescent="0.2">
      <c r="A716" s="56">
        <v>41622</v>
      </c>
    </row>
    <row r="717" spans="1:1" x14ac:dyDescent="0.2">
      <c r="A717" s="56">
        <v>41623</v>
      </c>
    </row>
    <row r="718" spans="1:1" x14ac:dyDescent="0.2">
      <c r="A718" s="56">
        <v>41624</v>
      </c>
    </row>
    <row r="719" spans="1:1" x14ac:dyDescent="0.2">
      <c r="A719" s="56">
        <v>41625</v>
      </c>
    </row>
    <row r="720" spans="1:1" x14ac:dyDescent="0.2">
      <c r="A720" s="56">
        <v>41626</v>
      </c>
    </row>
    <row r="721" spans="1:1" x14ac:dyDescent="0.2">
      <c r="A721" s="56">
        <v>41627</v>
      </c>
    </row>
    <row r="722" spans="1:1" x14ac:dyDescent="0.2">
      <c r="A722" s="56">
        <v>41628</v>
      </c>
    </row>
    <row r="723" spans="1:1" x14ac:dyDescent="0.2">
      <c r="A723" s="56">
        <v>41629</v>
      </c>
    </row>
    <row r="724" spans="1:1" x14ac:dyDescent="0.2">
      <c r="A724" s="56">
        <v>41630</v>
      </c>
    </row>
    <row r="725" spans="1:1" x14ac:dyDescent="0.2">
      <c r="A725" s="56">
        <v>41631</v>
      </c>
    </row>
    <row r="726" spans="1:1" x14ac:dyDescent="0.2">
      <c r="A726" s="56">
        <v>41632</v>
      </c>
    </row>
    <row r="727" spans="1:1" x14ac:dyDescent="0.2">
      <c r="A727" s="56">
        <v>41633</v>
      </c>
    </row>
    <row r="728" spans="1:1" x14ac:dyDescent="0.2">
      <c r="A728" s="56">
        <v>41634</v>
      </c>
    </row>
    <row r="729" spans="1:1" x14ac:dyDescent="0.2">
      <c r="A729" s="56">
        <v>41635</v>
      </c>
    </row>
    <row r="730" spans="1:1" x14ac:dyDescent="0.2">
      <c r="A730" s="56">
        <v>41636</v>
      </c>
    </row>
    <row r="731" spans="1:1" x14ac:dyDescent="0.2">
      <c r="A731" s="56">
        <v>41637</v>
      </c>
    </row>
    <row r="732" spans="1:1" x14ac:dyDescent="0.2">
      <c r="A732" s="56">
        <v>41638</v>
      </c>
    </row>
    <row r="733" spans="1:1" x14ac:dyDescent="0.2">
      <c r="A733" s="56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7" zoomScale="80" zoomScaleNormal="100" zoomScaleSheetLayoutView="80" workbookViewId="0">
      <selection activeCell="D60" sqref="D60"/>
    </sheetView>
  </sheetViews>
  <sheetFormatPr defaultRowHeight="15" x14ac:dyDescent="0.3"/>
  <cols>
    <col min="1" max="1" width="14.28515625" style="21" bestFit="1" customWidth="1"/>
    <col min="2" max="2" width="80" style="228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67" t="s">
        <v>255</v>
      </c>
      <c r="B1" s="224"/>
      <c r="C1" s="466" t="s">
        <v>97</v>
      </c>
      <c r="D1" s="466"/>
      <c r="E1" s="106"/>
    </row>
    <row r="2" spans="1:12" s="6" customFormat="1" x14ac:dyDescent="0.3">
      <c r="A2" s="69" t="s">
        <v>128</v>
      </c>
      <c r="B2" s="224"/>
      <c r="C2" s="467" t="str">
        <f>'ფორმა N1'!K2</f>
        <v>13.10.2020 - 31.10.2020</v>
      </c>
      <c r="D2" s="468"/>
      <c r="E2" s="106"/>
    </row>
    <row r="3" spans="1:12" s="6" customFormat="1" x14ac:dyDescent="0.3">
      <c r="A3" s="69"/>
      <c r="B3" s="224"/>
      <c r="C3" s="68"/>
      <c r="D3" s="68"/>
      <c r="E3" s="106"/>
    </row>
    <row r="4" spans="1:12" s="2" customFormat="1" x14ac:dyDescent="0.3">
      <c r="A4" s="70" t="str">
        <f>'ფორმა N2'!A4</f>
        <v>ანგარიშვალდებული პირის დასახელება:</v>
      </c>
      <c r="B4" s="225"/>
      <c r="C4" s="69"/>
      <c r="D4" s="69"/>
      <c r="E4" s="101"/>
      <c r="L4" s="6"/>
    </row>
    <row r="5" spans="1:12" s="2" customFormat="1" x14ac:dyDescent="0.3">
      <c r="A5" s="110" t="str">
        <f>'ფორმა N1'!A5</f>
        <v>მოქალაქეთა პოლიტიკური გაერთიანება „ლელო საქართველოსთვის“</v>
      </c>
      <c r="B5" s="226"/>
      <c r="C5" s="53"/>
      <c r="D5" s="53"/>
      <c r="E5" s="101"/>
    </row>
    <row r="6" spans="1:12" s="2" customFormat="1" x14ac:dyDescent="0.3">
      <c r="A6" s="70"/>
      <c r="B6" s="225"/>
      <c r="C6" s="69"/>
      <c r="D6" s="69"/>
      <c r="E6" s="101"/>
    </row>
    <row r="7" spans="1:12" s="6" customFormat="1" ht="18" x14ac:dyDescent="0.3">
      <c r="A7" s="93"/>
      <c r="B7" s="105"/>
      <c r="C7" s="71"/>
      <c r="D7" s="71"/>
      <c r="E7" s="106"/>
    </row>
    <row r="8" spans="1:12" s="6" customFormat="1" ht="30" x14ac:dyDescent="0.3">
      <c r="A8" s="99" t="s">
        <v>64</v>
      </c>
      <c r="B8" s="72" t="s">
        <v>232</v>
      </c>
      <c r="C8" s="72" t="s">
        <v>66</v>
      </c>
      <c r="D8" s="72" t="s">
        <v>67</v>
      </c>
      <c r="E8" s="106"/>
      <c r="F8" s="20"/>
    </row>
    <row r="9" spans="1:12" s="7" customFormat="1" x14ac:dyDescent="0.3">
      <c r="A9" s="211">
        <v>1</v>
      </c>
      <c r="B9" s="211" t="s">
        <v>65</v>
      </c>
      <c r="C9" s="78">
        <f>SUM(C10,C26)</f>
        <v>3142532.5</v>
      </c>
      <c r="D9" s="78">
        <f>SUM(D10,D26)</f>
        <v>3140762.5</v>
      </c>
      <c r="E9" s="106"/>
    </row>
    <row r="10" spans="1:12" s="7" customFormat="1" x14ac:dyDescent="0.3">
      <c r="A10" s="80">
        <v>1.1000000000000001</v>
      </c>
      <c r="B10" s="80" t="s">
        <v>69</v>
      </c>
      <c r="C10" s="78">
        <f>SUM(C11,C12,C16,C19,C25,C26)</f>
        <v>3141647.5</v>
      </c>
      <c r="D10" s="78">
        <f>SUM(D11,D12,D16,D19,D24,D25)</f>
        <v>3140762.5</v>
      </c>
      <c r="E10" s="106"/>
    </row>
    <row r="11" spans="1:12" s="9" customFormat="1" ht="18" x14ac:dyDescent="0.3">
      <c r="A11" s="81" t="s">
        <v>30</v>
      </c>
      <c r="B11" s="81" t="s">
        <v>68</v>
      </c>
      <c r="C11" s="8"/>
      <c r="D11" s="8"/>
      <c r="E11" s="106"/>
    </row>
    <row r="12" spans="1:12" s="10" customFormat="1" x14ac:dyDescent="0.3">
      <c r="A12" s="81" t="s">
        <v>31</v>
      </c>
      <c r="B12" s="81" t="s">
        <v>290</v>
      </c>
      <c r="C12" s="100">
        <f>SUM(C13:C15)</f>
        <v>3140762.5</v>
      </c>
      <c r="D12" s="100">
        <f>SUM(D13:D15)</f>
        <v>3140762.5</v>
      </c>
      <c r="E12" s="106"/>
    </row>
    <row r="13" spans="1:12" s="3" customFormat="1" x14ac:dyDescent="0.3">
      <c r="A13" s="90" t="s">
        <v>70</v>
      </c>
      <c r="B13" s="90" t="s">
        <v>293</v>
      </c>
      <c r="C13" s="8">
        <v>3139762.5</v>
      </c>
      <c r="D13" s="8">
        <v>3139762.5</v>
      </c>
      <c r="E13" s="106"/>
    </row>
    <row r="14" spans="1:12" s="3" customFormat="1" x14ac:dyDescent="0.3">
      <c r="A14" s="90" t="s">
        <v>437</v>
      </c>
      <c r="B14" s="90" t="s">
        <v>436</v>
      </c>
      <c r="C14" s="8">
        <v>1000</v>
      </c>
      <c r="D14" s="8">
        <v>1000</v>
      </c>
      <c r="E14" s="106"/>
    </row>
    <row r="15" spans="1:12" s="3" customFormat="1" x14ac:dyDescent="0.3">
      <c r="A15" s="90" t="s">
        <v>438</v>
      </c>
      <c r="B15" s="90" t="s">
        <v>86</v>
      </c>
      <c r="C15" s="8"/>
      <c r="D15" s="8"/>
      <c r="E15" s="106"/>
    </row>
    <row r="16" spans="1:12" s="3" customFormat="1" x14ac:dyDescent="0.3">
      <c r="A16" s="81" t="s">
        <v>71</v>
      </c>
      <c r="B16" s="81" t="s">
        <v>72</v>
      </c>
      <c r="C16" s="100">
        <f>SUM(C17:C18)</f>
        <v>0</v>
      </c>
      <c r="D16" s="100">
        <f>SUM(D17:D18)</f>
        <v>0</v>
      </c>
      <c r="E16" s="106"/>
    </row>
    <row r="17" spans="1:5" s="3" customFormat="1" x14ac:dyDescent="0.3">
      <c r="A17" s="90" t="s">
        <v>73</v>
      </c>
      <c r="B17" s="90" t="s">
        <v>75</v>
      </c>
      <c r="C17" s="8"/>
      <c r="D17" s="8"/>
      <c r="E17" s="106"/>
    </row>
    <row r="18" spans="1:5" s="3" customFormat="1" ht="30" x14ac:dyDescent="0.3">
      <c r="A18" s="90" t="s">
        <v>74</v>
      </c>
      <c r="B18" s="90" t="s">
        <v>98</v>
      </c>
      <c r="C18" s="8"/>
      <c r="D18" s="8"/>
      <c r="E18" s="106"/>
    </row>
    <row r="19" spans="1:5" s="3" customFormat="1" x14ac:dyDescent="0.3">
      <c r="A19" s="81" t="s">
        <v>76</v>
      </c>
      <c r="B19" s="81" t="s">
        <v>371</v>
      </c>
      <c r="C19" s="100">
        <f>SUM(C20:C23)</f>
        <v>0</v>
      </c>
      <c r="D19" s="100">
        <f>SUM(D20:D23)</f>
        <v>0</v>
      </c>
      <c r="E19" s="106"/>
    </row>
    <row r="20" spans="1:5" s="3" customFormat="1" x14ac:dyDescent="0.3">
      <c r="A20" s="90" t="s">
        <v>77</v>
      </c>
      <c r="B20" s="90" t="s">
        <v>78</v>
      </c>
      <c r="C20" s="8"/>
      <c r="D20" s="8"/>
      <c r="E20" s="106"/>
    </row>
    <row r="21" spans="1:5" s="3" customFormat="1" ht="30" x14ac:dyDescent="0.3">
      <c r="A21" s="90" t="s">
        <v>81</v>
      </c>
      <c r="B21" s="90" t="s">
        <v>79</v>
      </c>
      <c r="C21" s="8"/>
      <c r="D21" s="8"/>
      <c r="E21" s="106"/>
    </row>
    <row r="22" spans="1:5" s="3" customFormat="1" x14ac:dyDescent="0.3">
      <c r="A22" s="90" t="s">
        <v>82</v>
      </c>
      <c r="B22" s="90" t="s">
        <v>80</v>
      </c>
      <c r="C22" s="8"/>
      <c r="D22" s="8"/>
      <c r="E22" s="106"/>
    </row>
    <row r="23" spans="1:5" s="3" customFormat="1" x14ac:dyDescent="0.3">
      <c r="A23" s="90" t="s">
        <v>83</v>
      </c>
      <c r="B23" s="90" t="s">
        <v>384</v>
      </c>
      <c r="C23" s="8"/>
      <c r="D23" s="8"/>
      <c r="E23" s="106"/>
    </row>
    <row r="24" spans="1:5" s="3" customFormat="1" x14ac:dyDescent="0.3">
      <c r="A24" s="81" t="s">
        <v>84</v>
      </c>
      <c r="B24" s="81" t="s">
        <v>385</v>
      </c>
      <c r="C24" s="234"/>
      <c r="D24" s="8"/>
      <c r="E24" s="106"/>
    </row>
    <row r="25" spans="1:5" s="3" customFormat="1" x14ac:dyDescent="0.3">
      <c r="A25" s="81" t="s">
        <v>234</v>
      </c>
      <c r="B25" s="81" t="s">
        <v>391</v>
      </c>
      <c r="C25" s="8"/>
      <c r="D25" s="8"/>
      <c r="E25" s="106"/>
    </row>
    <row r="26" spans="1:5" x14ac:dyDescent="0.3">
      <c r="A26" s="80">
        <v>1.2</v>
      </c>
      <c r="B26" s="80" t="s">
        <v>85</v>
      </c>
      <c r="C26" s="78">
        <f>SUM(C27,C35)</f>
        <v>885</v>
      </c>
      <c r="D26" s="78">
        <f>SUM(D27,D35)</f>
        <v>0</v>
      </c>
      <c r="E26" s="106"/>
    </row>
    <row r="27" spans="1:5" x14ac:dyDescent="0.3">
      <c r="A27" s="81" t="s">
        <v>32</v>
      </c>
      <c r="B27" s="81" t="s">
        <v>293</v>
      </c>
      <c r="C27" s="100">
        <f>SUM(C28:C30)</f>
        <v>885</v>
      </c>
      <c r="D27" s="100">
        <f>SUM(D28:D30)</f>
        <v>0</v>
      </c>
      <c r="E27" s="106"/>
    </row>
    <row r="28" spans="1:5" x14ac:dyDescent="0.3">
      <c r="A28" s="219" t="s">
        <v>87</v>
      </c>
      <c r="B28" s="219" t="s">
        <v>291</v>
      </c>
      <c r="C28" s="8"/>
      <c r="D28" s="8">
        <v>0</v>
      </c>
      <c r="E28" s="106"/>
    </row>
    <row r="29" spans="1:5" x14ac:dyDescent="0.3">
      <c r="A29" s="219" t="s">
        <v>88</v>
      </c>
      <c r="B29" s="219" t="s">
        <v>294</v>
      </c>
      <c r="C29" s="8"/>
      <c r="D29" s="8"/>
      <c r="E29" s="106"/>
    </row>
    <row r="30" spans="1:5" x14ac:dyDescent="0.3">
      <c r="A30" s="219" t="s">
        <v>393</v>
      </c>
      <c r="B30" s="219" t="s">
        <v>292</v>
      </c>
      <c r="C30" s="8">
        <v>885</v>
      </c>
      <c r="D30" s="8">
        <v>0</v>
      </c>
      <c r="E30" s="106"/>
    </row>
    <row r="31" spans="1:5" x14ac:dyDescent="0.3">
      <c r="A31" s="81" t="s">
        <v>33</v>
      </c>
      <c r="B31" s="81" t="s">
        <v>436</v>
      </c>
      <c r="C31" s="100">
        <f>SUM(C32:C34)</f>
        <v>0</v>
      </c>
      <c r="D31" s="100">
        <f>SUM(D32:D34)</f>
        <v>0</v>
      </c>
      <c r="E31" s="106"/>
    </row>
    <row r="32" spans="1:5" x14ac:dyDescent="0.3">
      <c r="A32" s="219" t="s">
        <v>12</v>
      </c>
      <c r="B32" s="219" t="s">
        <v>439</v>
      </c>
      <c r="C32" s="8"/>
      <c r="D32" s="8"/>
      <c r="E32" s="106"/>
    </row>
    <row r="33" spans="1:9" x14ac:dyDescent="0.3">
      <c r="A33" s="219" t="s">
        <v>13</v>
      </c>
      <c r="B33" s="219" t="s">
        <v>440</v>
      </c>
      <c r="C33" s="8"/>
      <c r="D33" s="8"/>
      <c r="E33" s="106"/>
    </row>
    <row r="34" spans="1:9" x14ac:dyDescent="0.3">
      <c r="A34" s="219" t="s">
        <v>264</v>
      </c>
      <c r="B34" s="219" t="s">
        <v>441</v>
      </c>
      <c r="C34" s="8"/>
      <c r="D34" s="8"/>
      <c r="E34" s="106"/>
    </row>
    <row r="35" spans="1:9" s="23" customFormat="1" x14ac:dyDescent="0.3">
      <c r="A35" s="81" t="s">
        <v>34</v>
      </c>
      <c r="B35" s="232" t="s">
        <v>390</v>
      </c>
      <c r="C35" s="8"/>
      <c r="D35" s="8"/>
    </row>
    <row r="36" spans="1:9" s="2" customFormat="1" x14ac:dyDescent="0.3">
      <c r="A36" s="1"/>
      <c r="B36" s="227"/>
      <c r="E36" s="5"/>
    </row>
    <row r="37" spans="1:9" s="2" customFormat="1" x14ac:dyDescent="0.3">
      <c r="B37" s="227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2" t="s">
        <v>96</v>
      </c>
      <c r="B40" s="227"/>
      <c r="E40" s="5"/>
    </row>
    <row r="41" spans="1:9" s="2" customFormat="1" x14ac:dyDescent="0.3">
      <c r="B41" s="227"/>
      <c r="E41"/>
      <c r="F41"/>
      <c r="G41"/>
      <c r="H41"/>
      <c r="I41"/>
    </row>
    <row r="42" spans="1:9" s="2" customFormat="1" x14ac:dyDescent="0.3">
      <c r="B42" s="227"/>
      <c r="D42" s="12"/>
      <c r="E42"/>
      <c r="F42"/>
      <c r="G42"/>
      <c r="H42"/>
      <c r="I42"/>
    </row>
    <row r="43" spans="1:9" s="2" customFormat="1" x14ac:dyDescent="0.3">
      <c r="A43"/>
      <c r="B43" s="229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27" t="s">
        <v>253</v>
      </c>
      <c r="D44" s="12"/>
      <c r="E44"/>
      <c r="F44"/>
      <c r="G44"/>
      <c r="H44"/>
      <c r="I44"/>
    </row>
    <row r="45" spans="1:9" customFormat="1" ht="12.75" x14ac:dyDescent="0.2">
      <c r="B45" s="230" t="s">
        <v>127</v>
      </c>
    </row>
    <row r="46" spans="1:9" customFormat="1" ht="12.75" x14ac:dyDescent="0.2">
      <c r="B46" s="231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26" zoomScale="80" zoomScaleNormal="100" zoomScaleSheetLayoutView="80" workbookViewId="0">
      <selection activeCell="D60" sqref="D60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7" t="s">
        <v>443</v>
      </c>
      <c r="B1" s="208"/>
      <c r="C1" s="466" t="s">
        <v>97</v>
      </c>
      <c r="D1" s="466"/>
      <c r="E1" s="84"/>
    </row>
    <row r="2" spans="1:5" s="6" customFormat="1" x14ac:dyDescent="0.3">
      <c r="A2" s="350" t="s">
        <v>445</v>
      </c>
      <c r="B2" s="208"/>
      <c r="C2" s="464" t="str">
        <f>'ფორმა N1'!K2</f>
        <v>13.10.2020 - 31.10.2020</v>
      </c>
      <c r="D2" s="465"/>
      <c r="E2" s="84"/>
    </row>
    <row r="3" spans="1:5" s="6" customFormat="1" x14ac:dyDescent="0.3">
      <c r="A3" s="350" t="s">
        <v>444</v>
      </c>
      <c r="B3" s="208"/>
      <c r="C3" s="209"/>
      <c r="D3" s="209"/>
      <c r="E3" s="84"/>
    </row>
    <row r="4" spans="1:5" s="6" customFormat="1" x14ac:dyDescent="0.3">
      <c r="A4" s="69" t="s">
        <v>128</v>
      </c>
      <c r="B4" s="208"/>
      <c r="C4" s="209"/>
      <c r="D4" s="209"/>
      <c r="E4" s="84"/>
    </row>
    <row r="5" spans="1:5" s="6" customFormat="1" x14ac:dyDescent="0.3">
      <c r="A5" s="69"/>
      <c r="B5" s="208"/>
      <c r="C5" s="209"/>
      <c r="D5" s="209"/>
      <c r="E5" s="84"/>
    </row>
    <row r="6" spans="1:5" x14ac:dyDescent="0.3">
      <c r="A6" s="70" t="str">
        <f>'[1]ფორმა N2'!A4</f>
        <v>ანგარიშვალდებული პირის დასახელება:</v>
      </c>
      <c r="B6" s="70"/>
      <c r="C6" s="69"/>
      <c r="D6" s="69"/>
      <c r="E6" s="85"/>
    </row>
    <row r="7" spans="1:5" x14ac:dyDescent="0.3">
      <c r="A7" s="210" t="str">
        <f>'ფორმა N1'!A5</f>
        <v>მოქალაქეთა პოლიტიკური გაერთიანება „ლელო საქართველოსთვის“</v>
      </c>
      <c r="B7" s="73"/>
      <c r="C7" s="74"/>
      <c r="D7" s="74"/>
      <c r="E7" s="85"/>
    </row>
    <row r="8" spans="1:5" x14ac:dyDescent="0.3">
      <c r="A8" s="70"/>
      <c r="B8" s="70"/>
      <c r="C8" s="69"/>
      <c r="D8" s="69"/>
      <c r="E8" s="85"/>
    </row>
    <row r="9" spans="1:5" s="6" customFormat="1" x14ac:dyDescent="0.3">
      <c r="A9" s="208"/>
      <c r="B9" s="208"/>
      <c r="C9" s="71"/>
      <c r="D9" s="71"/>
      <c r="E9" s="84"/>
    </row>
    <row r="10" spans="1:5" s="6" customFormat="1" ht="30" x14ac:dyDescent="0.3">
      <c r="A10" s="82" t="s">
        <v>64</v>
      </c>
      <c r="B10" s="83" t="s">
        <v>11</v>
      </c>
      <c r="C10" s="72" t="s">
        <v>10</v>
      </c>
      <c r="D10" s="72" t="s">
        <v>9</v>
      </c>
      <c r="E10" s="84"/>
    </row>
    <row r="11" spans="1:5" s="7" customFormat="1" x14ac:dyDescent="0.2">
      <c r="A11" s="211">
        <v>1</v>
      </c>
      <c r="B11" s="211" t="s">
        <v>57</v>
      </c>
      <c r="C11" s="75">
        <f>SUM(C12,C16,C56,C59,C60,C61,C79)</f>
        <v>0</v>
      </c>
      <c r="D11" s="75">
        <f>SUM(D12,D16,D56,D59,D60,D61,D67,D75,D76)</f>
        <v>0</v>
      </c>
      <c r="E11" s="212"/>
    </row>
    <row r="12" spans="1:5" s="9" customFormat="1" ht="18" x14ac:dyDescent="0.2">
      <c r="A12" s="80">
        <v>1.1000000000000001</v>
      </c>
      <c r="B12" s="80" t="s">
        <v>58</v>
      </c>
      <c r="C12" s="76">
        <f>SUM(C13:C15)</f>
        <v>0</v>
      </c>
      <c r="D12" s="76">
        <f>SUM(D13:D15)</f>
        <v>0</v>
      </c>
      <c r="E12" s="86"/>
    </row>
    <row r="13" spans="1:5" s="10" customFormat="1" x14ac:dyDescent="0.2">
      <c r="A13" s="81" t="s">
        <v>30</v>
      </c>
      <c r="B13" s="81" t="s">
        <v>59</v>
      </c>
      <c r="C13" s="4"/>
      <c r="D13" s="4"/>
      <c r="E13" s="87"/>
    </row>
    <row r="14" spans="1:5" s="3" customFormat="1" x14ac:dyDescent="0.2">
      <c r="A14" s="81" t="s">
        <v>31</v>
      </c>
      <c r="B14" s="81" t="s">
        <v>0</v>
      </c>
      <c r="C14" s="4"/>
      <c r="D14" s="4"/>
      <c r="E14" s="88"/>
    </row>
    <row r="15" spans="1:5" s="3" customFormat="1" x14ac:dyDescent="0.3">
      <c r="A15" s="352" t="s">
        <v>447</v>
      </c>
      <c r="B15" s="353" t="s">
        <v>448</v>
      </c>
      <c r="C15" s="353"/>
      <c r="D15" s="353"/>
      <c r="E15" s="88"/>
    </row>
    <row r="16" spans="1:5" s="7" customFormat="1" x14ac:dyDescent="0.2">
      <c r="A16" s="80">
        <v>1.2</v>
      </c>
      <c r="B16" s="80" t="s">
        <v>60</v>
      </c>
      <c r="C16" s="77">
        <f>SUM(C17,C20,C32,C33,C34,C35,C38,C39,C46:C50,C54,C55)</f>
        <v>0</v>
      </c>
      <c r="D16" s="77">
        <f>SUM(D17,D20,D32,D33,D34,D35,D38,D39,D46:D50,D54,D55)</f>
        <v>0</v>
      </c>
      <c r="E16" s="212"/>
    </row>
    <row r="17" spans="1:6" s="3" customFormat="1" x14ac:dyDescent="0.2">
      <c r="A17" s="81" t="s">
        <v>32</v>
      </c>
      <c r="B17" s="81" t="s">
        <v>1</v>
      </c>
      <c r="C17" s="76">
        <f>SUM(C18:C19)</f>
        <v>0</v>
      </c>
      <c r="D17" s="76">
        <f>SUM(D18:D19)</f>
        <v>0</v>
      </c>
      <c r="E17" s="88"/>
    </row>
    <row r="18" spans="1:6" s="3" customFormat="1" x14ac:dyDescent="0.2">
      <c r="A18" s="90" t="s">
        <v>87</v>
      </c>
      <c r="B18" s="90" t="s">
        <v>61</v>
      </c>
      <c r="C18" s="4"/>
      <c r="D18" s="213"/>
      <c r="E18" s="88"/>
    </row>
    <row r="19" spans="1:6" s="3" customFormat="1" x14ac:dyDescent="0.2">
      <c r="A19" s="90" t="s">
        <v>88</v>
      </c>
      <c r="B19" s="90" t="s">
        <v>62</v>
      </c>
      <c r="C19" s="4"/>
      <c r="D19" s="213"/>
      <c r="E19" s="88"/>
    </row>
    <row r="20" spans="1:6" s="3" customFormat="1" x14ac:dyDescent="0.2">
      <c r="A20" s="81" t="s">
        <v>33</v>
      </c>
      <c r="B20" s="81" t="s">
        <v>2</v>
      </c>
      <c r="C20" s="76">
        <f>SUM(C21:C26,C31)</f>
        <v>0</v>
      </c>
      <c r="D20" s="76">
        <f>SUM(D21:D26,D31)</f>
        <v>0</v>
      </c>
      <c r="E20" s="214"/>
      <c r="F20" s="215"/>
    </row>
    <row r="21" spans="1:6" s="218" customFormat="1" ht="30" x14ac:dyDescent="0.2">
      <c r="A21" s="90" t="s">
        <v>12</v>
      </c>
      <c r="B21" s="90" t="s">
        <v>233</v>
      </c>
      <c r="C21" s="216"/>
      <c r="D21" s="34"/>
      <c r="E21" s="217"/>
    </row>
    <row r="22" spans="1:6" s="218" customFormat="1" x14ac:dyDescent="0.2">
      <c r="A22" s="90" t="s">
        <v>13</v>
      </c>
      <c r="B22" s="90" t="s">
        <v>14</v>
      </c>
      <c r="C22" s="216"/>
      <c r="D22" s="35"/>
      <c r="E22" s="217"/>
    </row>
    <row r="23" spans="1:6" s="218" customFormat="1" ht="30" x14ac:dyDescent="0.2">
      <c r="A23" s="90" t="s">
        <v>264</v>
      </c>
      <c r="B23" s="90" t="s">
        <v>22</v>
      </c>
      <c r="C23" s="216"/>
      <c r="D23" s="36"/>
      <c r="E23" s="217"/>
    </row>
    <row r="24" spans="1:6" s="218" customFormat="1" ht="16.5" customHeight="1" x14ac:dyDescent="0.2">
      <c r="A24" s="90" t="s">
        <v>265</v>
      </c>
      <c r="B24" s="90" t="s">
        <v>15</v>
      </c>
      <c r="C24" s="216"/>
      <c r="D24" s="36"/>
      <c r="E24" s="217"/>
    </row>
    <row r="25" spans="1:6" s="218" customFormat="1" ht="16.5" customHeight="1" x14ac:dyDescent="0.2">
      <c r="A25" s="90" t="s">
        <v>266</v>
      </c>
      <c r="B25" s="90" t="s">
        <v>16</v>
      </c>
      <c r="C25" s="216"/>
      <c r="D25" s="36"/>
      <c r="E25" s="217"/>
    </row>
    <row r="26" spans="1:6" s="218" customFormat="1" ht="16.5" customHeight="1" x14ac:dyDescent="0.2">
      <c r="A26" s="90" t="s">
        <v>267</v>
      </c>
      <c r="B26" s="90" t="s">
        <v>17</v>
      </c>
      <c r="C26" s="76">
        <f>SUM(C27:C30)</f>
        <v>0</v>
      </c>
      <c r="D26" s="76">
        <f>SUM(D27:D30)</f>
        <v>0</v>
      </c>
      <c r="E26" s="217"/>
    </row>
    <row r="27" spans="1:6" s="218" customFormat="1" ht="16.5" customHeight="1" x14ac:dyDescent="0.2">
      <c r="A27" s="219" t="s">
        <v>268</v>
      </c>
      <c r="B27" s="219" t="s">
        <v>18</v>
      </c>
      <c r="C27" s="216"/>
      <c r="D27" s="36"/>
      <c r="E27" s="217"/>
    </row>
    <row r="28" spans="1:6" s="218" customFormat="1" ht="16.5" customHeight="1" x14ac:dyDescent="0.2">
      <c r="A28" s="219" t="s">
        <v>269</v>
      </c>
      <c r="B28" s="219" t="s">
        <v>19</v>
      </c>
      <c r="C28" s="216"/>
      <c r="D28" s="36"/>
      <c r="E28" s="217"/>
    </row>
    <row r="29" spans="1:6" s="218" customFormat="1" ht="16.5" customHeight="1" x14ac:dyDescent="0.2">
      <c r="A29" s="219" t="s">
        <v>270</v>
      </c>
      <c r="B29" s="219" t="s">
        <v>20</v>
      </c>
      <c r="C29" s="216"/>
      <c r="D29" s="36"/>
      <c r="E29" s="217"/>
    </row>
    <row r="30" spans="1:6" s="218" customFormat="1" ht="16.5" customHeight="1" x14ac:dyDescent="0.2">
      <c r="A30" s="219" t="s">
        <v>271</v>
      </c>
      <c r="B30" s="219" t="s">
        <v>23</v>
      </c>
      <c r="C30" s="216"/>
      <c r="D30" s="37"/>
      <c r="E30" s="217"/>
    </row>
    <row r="31" spans="1:6" s="218" customFormat="1" ht="16.5" customHeight="1" x14ac:dyDescent="0.2">
      <c r="A31" s="90" t="s">
        <v>272</v>
      </c>
      <c r="B31" s="90" t="s">
        <v>21</v>
      </c>
      <c r="C31" s="216"/>
      <c r="D31" s="37"/>
      <c r="E31" s="217"/>
    </row>
    <row r="32" spans="1:6" s="3" customFormat="1" ht="16.5" customHeight="1" x14ac:dyDescent="0.2">
      <c r="A32" s="81" t="s">
        <v>34</v>
      </c>
      <c r="B32" s="81" t="s">
        <v>3</v>
      </c>
      <c r="C32" s="4"/>
      <c r="D32" s="213"/>
      <c r="E32" s="214"/>
    </row>
    <row r="33" spans="1:5" s="3" customFormat="1" ht="16.5" customHeight="1" x14ac:dyDescent="0.2">
      <c r="A33" s="81" t="s">
        <v>35</v>
      </c>
      <c r="B33" s="81" t="s">
        <v>4</v>
      </c>
      <c r="C33" s="4"/>
      <c r="D33" s="213"/>
      <c r="E33" s="88"/>
    </row>
    <row r="34" spans="1:5" s="3" customFormat="1" ht="16.5" customHeight="1" x14ac:dyDescent="0.2">
      <c r="A34" s="81" t="s">
        <v>36</v>
      </c>
      <c r="B34" s="81" t="s">
        <v>5</v>
      </c>
      <c r="C34" s="4"/>
      <c r="D34" s="213"/>
      <c r="E34" s="88"/>
    </row>
    <row r="35" spans="1:5" s="3" customFormat="1" x14ac:dyDescent="0.2">
      <c r="A35" s="81" t="s">
        <v>37</v>
      </c>
      <c r="B35" s="81" t="s">
        <v>63</v>
      </c>
      <c r="C35" s="76">
        <f>SUM(C36:C37)</f>
        <v>0</v>
      </c>
      <c r="D35" s="76">
        <f>SUM(D36:D37)</f>
        <v>0</v>
      </c>
      <c r="E35" s="88"/>
    </row>
    <row r="36" spans="1:5" s="3" customFormat="1" ht="16.5" customHeight="1" x14ac:dyDescent="0.2">
      <c r="A36" s="90" t="s">
        <v>273</v>
      </c>
      <c r="B36" s="90" t="s">
        <v>56</v>
      </c>
      <c r="C36" s="4"/>
      <c r="D36" s="213"/>
      <c r="E36" s="88"/>
    </row>
    <row r="37" spans="1:5" s="3" customFormat="1" ht="16.5" customHeight="1" x14ac:dyDescent="0.2">
      <c r="A37" s="90" t="s">
        <v>274</v>
      </c>
      <c r="B37" s="90" t="s">
        <v>55</v>
      </c>
      <c r="C37" s="4"/>
      <c r="D37" s="213"/>
      <c r="E37" s="88"/>
    </row>
    <row r="38" spans="1:5" s="3" customFormat="1" ht="16.5" customHeight="1" x14ac:dyDescent="0.2">
      <c r="A38" s="81" t="s">
        <v>38</v>
      </c>
      <c r="B38" s="81" t="s">
        <v>49</v>
      </c>
      <c r="C38" s="4"/>
      <c r="D38" s="213"/>
      <c r="E38" s="88"/>
    </row>
    <row r="39" spans="1:5" s="3" customFormat="1" ht="16.5" customHeight="1" x14ac:dyDescent="0.2">
      <c r="A39" s="81" t="s">
        <v>39</v>
      </c>
      <c r="B39" s="81" t="s">
        <v>363</v>
      </c>
      <c r="C39" s="76">
        <f>SUM(C40:C45)</f>
        <v>0</v>
      </c>
      <c r="D39" s="76">
        <f>SUM(D40:D45)</f>
        <v>0</v>
      </c>
      <c r="E39" s="88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13"/>
      <c r="E40" s="88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13"/>
      <c r="E41" s="88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13"/>
      <c r="E42" s="88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13"/>
      <c r="E43" s="88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13"/>
      <c r="E44" s="88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13"/>
      <c r="E45" s="88"/>
    </row>
    <row r="46" spans="1:5" s="3" customFormat="1" ht="30" x14ac:dyDescent="0.2">
      <c r="A46" s="81" t="s">
        <v>40</v>
      </c>
      <c r="B46" s="81" t="s">
        <v>28</v>
      </c>
      <c r="C46" s="4"/>
      <c r="D46" s="213"/>
      <c r="E46" s="88"/>
    </row>
    <row r="47" spans="1:5" s="3" customFormat="1" ht="16.5" customHeight="1" x14ac:dyDescent="0.2">
      <c r="A47" s="81" t="s">
        <v>41</v>
      </c>
      <c r="B47" s="81" t="s">
        <v>24</v>
      </c>
      <c r="C47" s="4"/>
      <c r="D47" s="213"/>
      <c r="E47" s="88"/>
    </row>
    <row r="48" spans="1:5" s="3" customFormat="1" ht="16.5" customHeight="1" x14ac:dyDescent="0.2">
      <c r="A48" s="81" t="s">
        <v>42</v>
      </c>
      <c r="B48" s="81" t="s">
        <v>25</v>
      </c>
      <c r="C48" s="4"/>
      <c r="D48" s="213"/>
      <c r="E48" s="88"/>
    </row>
    <row r="49" spans="1:6" s="3" customFormat="1" ht="16.5" customHeight="1" x14ac:dyDescent="0.2">
      <c r="A49" s="81" t="s">
        <v>43</v>
      </c>
      <c r="B49" s="81" t="s">
        <v>26</v>
      </c>
      <c r="C49" s="4"/>
      <c r="D49" s="213"/>
      <c r="E49" s="88"/>
    </row>
    <row r="50" spans="1:6" s="3" customFormat="1" ht="16.5" customHeight="1" x14ac:dyDescent="0.2">
      <c r="A50" s="81" t="s">
        <v>44</v>
      </c>
      <c r="B50" s="81" t="s">
        <v>364</v>
      </c>
      <c r="C50" s="76">
        <f>SUM(C51:C53)</f>
        <v>0</v>
      </c>
      <c r="D50" s="76">
        <f>SUM(D51:D53)</f>
        <v>0</v>
      </c>
      <c r="E50" s="88"/>
    </row>
    <row r="51" spans="1:6" s="3" customFormat="1" ht="16.5" customHeight="1" x14ac:dyDescent="0.2">
      <c r="A51" s="90" t="s">
        <v>338</v>
      </c>
      <c r="B51" s="90" t="s">
        <v>341</v>
      </c>
      <c r="C51" s="4"/>
      <c r="D51" s="213"/>
      <c r="E51" s="88"/>
    </row>
    <row r="52" spans="1:6" s="3" customFormat="1" ht="16.5" customHeight="1" x14ac:dyDescent="0.2">
      <c r="A52" s="90" t="s">
        <v>339</v>
      </c>
      <c r="B52" s="90" t="s">
        <v>340</v>
      </c>
      <c r="C52" s="4"/>
      <c r="D52" s="213"/>
      <c r="E52" s="88"/>
    </row>
    <row r="53" spans="1:6" s="3" customFormat="1" ht="16.5" customHeight="1" x14ac:dyDescent="0.2">
      <c r="A53" s="90" t="s">
        <v>342</v>
      </c>
      <c r="B53" s="90" t="s">
        <v>343</v>
      </c>
      <c r="C53" s="4"/>
      <c r="D53" s="213"/>
      <c r="E53" s="88"/>
    </row>
    <row r="54" spans="1:6" s="3" customFormat="1" x14ac:dyDescent="0.2">
      <c r="A54" s="81" t="s">
        <v>45</v>
      </c>
      <c r="B54" s="81" t="s">
        <v>29</v>
      </c>
      <c r="C54" s="4"/>
      <c r="D54" s="213"/>
      <c r="E54" s="88"/>
    </row>
    <row r="55" spans="1:6" s="3" customFormat="1" ht="16.5" customHeight="1" x14ac:dyDescent="0.2">
      <c r="A55" s="81" t="s">
        <v>46</v>
      </c>
      <c r="B55" s="81" t="s">
        <v>6</v>
      </c>
      <c r="C55" s="4"/>
      <c r="D55" s="213"/>
      <c r="E55" s="214"/>
      <c r="F55" s="215"/>
    </row>
    <row r="56" spans="1:6" s="3" customFormat="1" ht="30" x14ac:dyDescent="0.2">
      <c r="A56" s="80">
        <v>1.3</v>
      </c>
      <c r="B56" s="80" t="s">
        <v>368</v>
      </c>
      <c r="C56" s="77">
        <f>SUM(C57:C58)</f>
        <v>0</v>
      </c>
      <c r="D56" s="77">
        <f>SUM(D57:D58)</f>
        <v>0</v>
      </c>
      <c r="E56" s="214"/>
      <c r="F56" s="215"/>
    </row>
    <row r="57" spans="1:6" s="3" customFormat="1" ht="30" x14ac:dyDescent="0.2">
      <c r="A57" s="81" t="s">
        <v>50</v>
      </c>
      <c r="B57" s="81" t="s">
        <v>48</v>
      </c>
      <c r="C57" s="4"/>
      <c r="D57" s="213"/>
      <c r="E57" s="214"/>
      <c r="F57" s="215"/>
    </row>
    <row r="58" spans="1:6" s="3" customFormat="1" ht="16.5" customHeight="1" x14ac:dyDescent="0.2">
      <c r="A58" s="81" t="s">
        <v>51</v>
      </c>
      <c r="B58" s="81" t="s">
        <v>47</v>
      </c>
      <c r="C58" s="4"/>
      <c r="D58" s="213"/>
      <c r="E58" s="214"/>
      <c r="F58" s="215"/>
    </row>
    <row r="59" spans="1:6" s="3" customFormat="1" x14ac:dyDescent="0.2">
      <c r="A59" s="80">
        <v>1.4</v>
      </c>
      <c r="B59" s="80" t="s">
        <v>370</v>
      </c>
      <c r="C59" s="4"/>
      <c r="D59" s="213"/>
      <c r="E59" s="214"/>
      <c r="F59" s="215"/>
    </row>
    <row r="60" spans="1:6" s="218" customFormat="1" x14ac:dyDescent="0.2">
      <c r="A60" s="80">
        <v>1.5</v>
      </c>
      <c r="B60" s="80" t="s">
        <v>7</v>
      </c>
      <c r="C60" s="216"/>
      <c r="D60" s="36"/>
      <c r="E60" s="217"/>
    </row>
    <row r="61" spans="1:6" s="218" customFormat="1" x14ac:dyDescent="0.3">
      <c r="A61" s="80">
        <v>1.6</v>
      </c>
      <c r="B61" s="39" t="s">
        <v>8</v>
      </c>
      <c r="C61" s="78">
        <f>SUM(C62:C66)</f>
        <v>0</v>
      </c>
      <c r="D61" s="79">
        <f>SUM(D62:D66)</f>
        <v>0</v>
      </c>
      <c r="E61" s="217"/>
    </row>
    <row r="62" spans="1:6" s="218" customFormat="1" x14ac:dyDescent="0.2">
      <c r="A62" s="81" t="s">
        <v>280</v>
      </c>
      <c r="B62" s="40" t="s">
        <v>52</v>
      </c>
      <c r="C62" s="216"/>
      <c r="D62" s="36"/>
      <c r="E62" s="217"/>
    </row>
    <row r="63" spans="1:6" s="218" customFormat="1" ht="30" x14ac:dyDescent="0.2">
      <c r="A63" s="81" t="s">
        <v>281</v>
      </c>
      <c r="B63" s="40" t="s">
        <v>54</v>
      </c>
      <c r="C63" s="216"/>
      <c r="D63" s="36"/>
      <c r="E63" s="217"/>
    </row>
    <row r="64" spans="1:6" s="218" customFormat="1" x14ac:dyDescent="0.2">
      <c r="A64" s="81" t="s">
        <v>282</v>
      </c>
      <c r="B64" s="40" t="s">
        <v>53</v>
      </c>
      <c r="C64" s="36"/>
      <c r="D64" s="36"/>
      <c r="E64" s="217"/>
    </row>
    <row r="65" spans="1:5" s="218" customFormat="1" x14ac:dyDescent="0.2">
      <c r="A65" s="81" t="s">
        <v>283</v>
      </c>
      <c r="B65" s="40" t="s">
        <v>27</v>
      </c>
      <c r="C65" s="216"/>
      <c r="D65" s="36"/>
      <c r="E65" s="217"/>
    </row>
    <row r="66" spans="1:5" s="218" customFormat="1" x14ac:dyDescent="0.2">
      <c r="A66" s="81" t="s">
        <v>309</v>
      </c>
      <c r="B66" s="40" t="s">
        <v>310</v>
      </c>
      <c r="C66" s="216"/>
      <c r="D66" s="36"/>
      <c r="E66" s="217"/>
    </row>
    <row r="67" spans="1:5" x14ac:dyDescent="0.3">
      <c r="A67" s="211">
        <v>2</v>
      </c>
      <c r="B67" s="211" t="s">
        <v>365</v>
      </c>
      <c r="C67" s="220"/>
      <c r="D67" s="78">
        <f>SUM(D68:D74)</f>
        <v>0</v>
      </c>
      <c r="E67" s="89"/>
    </row>
    <row r="68" spans="1:5" x14ac:dyDescent="0.3">
      <c r="A68" s="91">
        <v>2.1</v>
      </c>
      <c r="B68" s="221" t="s">
        <v>89</v>
      </c>
      <c r="C68" s="222"/>
      <c r="D68" s="22"/>
      <c r="E68" s="89"/>
    </row>
    <row r="69" spans="1:5" x14ac:dyDescent="0.3">
      <c r="A69" s="91">
        <v>2.2000000000000002</v>
      </c>
      <c r="B69" s="221" t="s">
        <v>366</v>
      </c>
      <c r="C69" s="222"/>
      <c r="D69" s="22"/>
      <c r="E69" s="89"/>
    </row>
    <row r="70" spans="1:5" x14ac:dyDescent="0.3">
      <c r="A70" s="91">
        <v>2.2999999999999998</v>
      </c>
      <c r="B70" s="221" t="s">
        <v>93</v>
      </c>
      <c r="C70" s="222"/>
      <c r="D70" s="22"/>
      <c r="E70" s="89"/>
    </row>
    <row r="71" spans="1:5" x14ac:dyDescent="0.3">
      <c r="A71" s="91">
        <v>2.4</v>
      </c>
      <c r="B71" s="221" t="s">
        <v>92</v>
      </c>
      <c r="C71" s="222"/>
      <c r="D71" s="22"/>
      <c r="E71" s="89"/>
    </row>
    <row r="72" spans="1:5" x14ac:dyDescent="0.3">
      <c r="A72" s="91">
        <v>2.5</v>
      </c>
      <c r="B72" s="221" t="s">
        <v>367</v>
      </c>
      <c r="C72" s="222"/>
      <c r="D72" s="22"/>
      <c r="E72" s="89"/>
    </row>
    <row r="73" spans="1:5" x14ac:dyDescent="0.3">
      <c r="A73" s="91">
        <v>2.6</v>
      </c>
      <c r="B73" s="221" t="s">
        <v>90</v>
      </c>
      <c r="C73" s="222"/>
      <c r="D73" s="22"/>
      <c r="E73" s="89"/>
    </row>
    <row r="74" spans="1:5" x14ac:dyDescent="0.3">
      <c r="A74" s="91">
        <v>2.7</v>
      </c>
      <c r="B74" s="221" t="s">
        <v>91</v>
      </c>
      <c r="C74" s="223"/>
      <c r="D74" s="22"/>
      <c r="E74" s="89"/>
    </row>
    <row r="75" spans="1:5" x14ac:dyDescent="0.3">
      <c r="A75" s="211">
        <v>3</v>
      </c>
      <c r="B75" s="211" t="s">
        <v>389</v>
      </c>
      <c r="C75" s="78"/>
      <c r="D75" s="22"/>
      <c r="E75" s="89"/>
    </row>
    <row r="76" spans="1:5" x14ac:dyDescent="0.3">
      <c r="A76" s="211">
        <v>4</v>
      </c>
      <c r="B76" s="211" t="s">
        <v>235</v>
      </c>
      <c r="C76" s="78"/>
      <c r="D76" s="78">
        <f>SUM(D77:D78)</f>
        <v>0</v>
      </c>
      <c r="E76" s="89"/>
    </row>
    <row r="77" spans="1:5" x14ac:dyDescent="0.3">
      <c r="A77" s="91">
        <v>4.0999999999999996</v>
      </c>
      <c r="B77" s="91" t="s">
        <v>236</v>
      </c>
      <c r="C77" s="222"/>
      <c r="D77" s="8"/>
      <c r="E77" s="89"/>
    </row>
    <row r="78" spans="1:5" x14ac:dyDescent="0.3">
      <c r="A78" s="91">
        <v>4.2</v>
      </c>
      <c r="B78" s="91" t="s">
        <v>237</v>
      </c>
      <c r="C78" s="223"/>
      <c r="D78" s="8"/>
      <c r="E78" s="89"/>
    </row>
    <row r="79" spans="1:5" x14ac:dyDescent="0.3">
      <c r="A79" s="211">
        <v>5</v>
      </c>
      <c r="B79" s="211" t="s">
        <v>262</v>
      </c>
      <c r="C79" s="236"/>
      <c r="D79" s="223"/>
      <c r="E79" s="89"/>
    </row>
    <row r="80" spans="1:5" x14ac:dyDescent="0.3">
      <c r="B80" s="38"/>
    </row>
    <row r="81" spans="1:9" x14ac:dyDescent="0.3">
      <c r="A81" s="469" t="s">
        <v>431</v>
      </c>
      <c r="B81" s="469"/>
      <c r="C81" s="469"/>
      <c r="D81" s="469"/>
      <c r="E81" s="5"/>
    </row>
    <row r="82" spans="1:9" x14ac:dyDescent="0.3">
      <c r="B82" s="38"/>
    </row>
    <row r="83" spans="1:9" s="23" customFormat="1" ht="12.75" x14ac:dyDescent="0.2"/>
    <row r="84" spans="1:9" x14ac:dyDescent="0.3">
      <c r="A84" s="62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2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59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9"/>
  <sheetViews>
    <sheetView showGridLines="0" view="pageBreakPreview" topLeftCell="A31" zoomScale="80" zoomScaleSheetLayoutView="80" workbookViewId="0">
      <selection activeCell="D60" sqref="D60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452" customWidth="1"/>
    <col min="4" max="4" width="15.140625" style="452" customWidth="1"/>
    <col min="5" max="5" width="0.7109375" style="21" customWidth="1"/>
    <col min="6" max="16384" width="9.140625" style="21"/>
  </cols>
  <sheetData>
    <row r="1" spans="1:12" x14ac:dyDescent="0.3">
      <c r="A1" s="67" t="s">
        <v>285</v>
      </c>
      <c r="B1" s="107"/>
      <c r="C1" s="470" t="s">
        <v>97</v>
      </c>
      <c r="D1" s="470"/>
      <c r="E1" s="139"/>
    </row>
    <row r="2" spans="1:12" x14ac:dyDescent="0.3">
      <c r="A2" s="69" t="s">
        <v>128</v>
      </c>
      <c r="B2" s="107"/>
      <c r="C2" s="471" t="str">
        <f>'ფორმა N1'!K2</f>
        <v>13.10.2020 - 31.10.2020</v>
      </c>
      <c r="D2" s="471"/>
      <c r="E2" s="139"/>
    </row>
    <row r="3" spans="1:12" x14ac:dyDescent="0.3">
      <c r="A3" s="69"/>
      <c r="B3" s="107"/>
      <c r="C3" s="419"/>
      <c r="D3" s="419"/>
      <c r="E3" s="139"/>
    </row>
    <row r="4" spans="1:12" s="2" customFormat="1" x14ac:dyDescent="0.3">
      <c r="A4" s="70" t="s">
        <v>257</v>
      </c>
      <c r="B4" s="70"/>
      <c r="C4" s="420"/>
      <c r="D4" s="420"/>
      <c r="E4" s="101"/>
      <c r="L4" s="21"/>
    </row>
    <row r="5" spans="1:12" s="2" customFormat="1" x14ac:dyDescent="0.3">
      <c r="A5" s="110" t="str">
        <f>'ფორმა N1'!A5</f>
        <v>მოქალაქეთა პოლიტიკური გაერთიანება „ლელო საქართველოსთვის“</v>
      </c>
      <c r="B5" s="104"/>
      <c r="C5" s="421"/>
      <c r="D5" s="421"/>
      <c r="E5" s="101"/>
    </row>
    <row r="6" spans="1:12" s="2" customFormat="1" x14ac:dyDescent="0.3">
      <c r="A6" s="70"/>
      <c r="B6" s="70"/>
      <c r="C6" s="420"/>
      <c r="D6" s="420"/>
      <c r="E6" s="101"/>
    </row>
    <row r="7" spans="1:12" s="6" customFormat="1" x14ac:dyDescent="0.3">
      <c r="A7" s="321"/>
      <c r="B7" s="321"/>
      <c r="C7" s="422"/>
      <c r="D7" s="422"/>
      <c r="E7" s="140"/>
    </row>
    <row r="8" spans="1:12" s="6" customFormat="1" ht="30" x14ac:dyDescent="0.3">
      <c r="A8" s="99" t="s">
        <v>64</v>
      </c>
      <c r="B8" s="72" t="s">
        <v>11</v>
      </c>
      <c r="C8" s="423" t="s">
        <v>10</v>
      </c>
      <c r="D8" s="423" t="s">
        <v>9</v>
      </c>
      <c r="E8" s="140"/>
    </row>
    <row r="9" spans="1:12" s="9" customFormat="1" ht="18" x14ac:dyDescent="0.2">
      <c r="A9" s="13">
        <v>1</v>
      </c>
      <c r="B9" s="13" t="s">
        <v>57</v>
      </c>
      <c r="C9" s="424">
        <f>SUM(C10,C14,C54,C57,C58,C59,C76)</f>
        <v>3676007.03</v>
      </c>
      <c r="D9" s="424">
        <f>SUM(D10,D14,D54,D57,D58,D59,D65,D72,D73)</f>
        <v>3154937.3</v>
      </c>
      <c r="E9" s="141"/>
    </row>
    <row r="10" spans="1:12" s="9" customFormat="1" ht="18" x14ac:dyDescent="0.2">
      <c r="A10" s="14">
        <v>1.1000000000000001</v>
      </c>
      <c r="B10" s="14" t="s">
        <v>58</v>
      </c>
      <c r="C10" s="425">
        <f>SUM(C11:C13)</f>
        <v>146980.72999999998</v>
      </c>
      <c r="D10" s="425">
        <f>SUM(D11:D13)</f>
        <v>120675</v>
      </c>
      <c r="E10" s="141"/>
    </row>
    <row r="11" spans="1:12" s="9" customFormat="1" ht="16.5" customHeight="1" x14ac:dyDescent="0.2">
      <c r="A11" s="16" t="s">
        <v>30</v>
      </c>
      <c r="B11" s="16" t="s">
        <v>59</v>
      </c>
      <c r="C11" s="453">
        <v>146087.87</v>
      </c>
      <c r="D11" s="427">
        <f>114960+5715</f>
        <v>120675</v>
      </c>
      <c r="E11" s="141"/>
    </row>
    <row r="12" spans="1:12" ht="16.5" customHeight="1" x14ac:dyDescent="0.3">
      <c r="A12" s="16" t="s">
        <v>31</v>
      </c>
      <c r="B12" s="16" t="s">
        <v>0</v>
      </c>
      <c r="C12" s="426"/>
      <c r="D12" s="427"/>
      <c r="E12" s="139"/>
    </row>
    <row r="13" spans="1:12" ht="16.5" customHeight="1" x14ac:dyDescent="0.3">
      <c r="A13" s="352" t="s">
        <v>447</v>
      </c>
      <c r="B13" s="353" t="s">
        <v>449</v>
      </c>
      <c r="C13" s="454">
        <v>892.86</v>
      </c>
      <c r="D13" s="428"/>
      <c r="E13" s="139"/>
    </row>
    <row r="14" spans="1:12" x14ac:dyDescent="0.3">
      <c r="A14" s="14">
        <v>1.2</v>
      </c>
      <c r="B14" s="14" t="s">
        <v>60</v>
      </c>
      <c r="C14" s="425">
        <f>SUM(C15,C18,C30:C33,C36,C37,C44,C45,C46,C47,C48,C52,C53)</f>
        <v>3526400.5</v>
      </c>
      <c r="D14" s="425">
        <f>SUM(D15,D18,D30:D33,D36,D37,D44,D45,D46,D47,D48,D52,D53)</f>
        <v>3033219.54</v>
      </c>
      <c r="E14" s="139"/>
    </row>
    <row r="15" spans="1:12" x14ac:dyDescent="0.3">
      <c r="A15" s="16" t="s">
        <v>32</v>
      </c>
      <c r="B15" s="16" t="s">
        <v>1</v>
      </c>
      <c r="C15" s="429">
        <f>SUM(C16:C17)</f>
        <v>0</v>
      </c>
      <c r="D15" s="429">
        <f>SUM(D16:D17)</f>
        <v>0</v>
      </c>
      <c r="E15" s="139"/>
    </row>
    <row r="16" spans="1:12" ht="17.25" customHeight="1" x14ac:dyDescent="0.3">
      <c r="A16" s="17" t="s">
        <v>87</v>
      </c>
      <c r="B16" s="17" t="s">
        <v>61</v>
      </c>
      <c r="C16" s="430"/>
      <c r="D16" s="431"/>
      <c r="E16" s="139"/>
    </row>
    <row r="17" spans="1:5" ht="17.25" customHeight="1" x14ac:dyDescent="0.3">
      <c r="A17" s="17" t="s">
        <v>88</v>
      </c>
      <c r="B17" s="17" t="s">
        <v>62</v>
      </c>
      <c r="C17" s="430"/>
      <c r="D17" s="431"/>
      <c r="E17" s="139"/>
    </row>
    <row r="18" spans="1:5" x14ac:dyDescent="0.3">
      <c r="A18" s="16" t="s">
        <v>33</v>
      </c>
      <c r="B18" s="16" t="s">
        <v>2</v>
      </c>
      <c r="C18" s="429">
        <f>SUM(C19:C24,C29)</f>
        <v>30345.32</v>
      </c>
      <c r="D18" s="429">
        <f>SUM(D19:D24,D29)</f>
        <v>24817.079999999998</v>
      </c>
      <c r="E18" s="139"/>
    </row>
    <row r="19" spans="1:5" ht="30" x14ac:dyDescent="0.3">
      <c r="A19" s="17" t="s">
        <v>12</v>
      </c>
      <c r="B19" s="17" t="s">
        <v>233</v>
      </c>
      <c r="C19" s="432"/>
      <c r="D19" s="433"/>
      <c r="E19" s="139"/>
    </row>
    <row r="20" spans="1:5" x14ac:dyDescent="0.3">
      <c r="A20" s="17" t="s">
        <v>13</v>
      </c>
      <c r="B20" s="17" t="s">
        <v>14</v>
      </c>
      <c r="C20" s="432"/>
      <c r="D20" s="433"/>
      <c r="E20" s="139"/>
    </row>
    <row r="21" spans="1:5" ht="30" x14ac:dyDescent="0.3">
      <c r="A21" s="17" t="s">
        <v>264</v>
      </c>
      <c r="B21" s="17" t="s">
        <v>22</v>
      </c>
      <c r="C21" s="432"/>
      <c r="D21" s="433"/>
      <c r="E21" s="139"/>
    </row>
    <row r="22" spans="1:5" x14ac:dyDescent="0.3">
      <c r="A22" s="17" t="s">
        <v>265</v>
      </c>
      <c r="B22" s="17" t="s">
        <v>15</v>
      </c>
      <c r="C22" s="432">
        <f>19289.51+2530.23</f>
        <v>21819.739999999998</v>
      </c>
      <c r="D22" s="433">
        <f>80+145+75+16159.73</f>
        <v>16459.73</v>
      </c>
      <c r="E22" s="139"/>
    </row>
    <row r="23" spans="1:5" x14ac:dyDescent="0.3">
      <c r="A23" s="17" t="s">
        <v>266</v>
      </c>
      <c r="B23" s="17" t="s">
        <v>16</v>
      </c>
      <c r="C23" s="432"/>
      <c r="D23" s="433"/>
      <c r="E23" s="139"/>
    </row>
    <row r="24" spans="1:5" x14ac:dyDescent="0.3">
      <c r="A24" s="17" t="s">
        <v>267</v>
      </c>
      <c r="B24" s="17" t="s">
        <v>17</v>
      </c>
      <c r="C24" s="434">
        <f>SUM(C25:C28)</f>
        <v>2919.5800000000004</v>
      </c>
      <c r="D24" s="434">
        <f>SUM(D25:D28)</f>
        <v>1357.35</v>
      </c>
      <c r="E24" s="139"/>
    </row>
    <row r="25" spans="1:5" ht="16.5" customHeight="1" x14ac:dyDescent="0.3">
      <c r="A25" s="18" t="s">
        <v>268</v>
      </c>
      <c r="B25" s="18" t="s">
        <v>18</v>
      </c>
      <c r="C25" s="432">
        <v>2249.21</v>
      </c>
      <c r="D25" s="433">
        <f>378.32+382.25+14.2</f>
        <v>774.77</v>
      </c>
      <c r="E25" s="139"/>
    </row>
    <row r="26" spans="1:5" ht="16.5" customHeight="1" x14ac:dyDescent="0.3">
      <c r="A26" s="18" t="s">
        <v>269</v>
      </c>
      <c r="B26" s="18" t="s">
        <v>19</v>
      </c>
      <c r="C26" s="432">
        <v>506.21</v>
      </c>
      <c r="D26" s="433">
        <f>296.8+64.71+36.44+4.62+35.2</f>
        <v>437.77</v>
      </c>
      <c r="E26" s="139"/>
    </row>
    <row r="27" spans="1:5" ht="16.5" customHeight="1" x14ac:dyDescent="0.3">
      <c r="A27" s="18" t="s">
        <v>270</v>
      </c>
      <c r="B27" s="18" t="s">
        <v>20</v>
      </c>
      <c r="C27" s="432">
        <v>51.01</v>
      </c>
      <c r="D27" s="433">
        <f>12.91+38.1</f>
        <v>51.010000000000005</v>
      </c>
      <c r="E27" s="139"/>
    </row>
    <row r="28" spans="1:5" ht="16.5" customHeight="1" x14ac:dyDescent="0.3">
      <c r="A28" s="18" t="s">
        <v>271</v>
      </c>
      <c r="B28" s="18" t="s">
        <v>23</v>
      </c>
      <c r="C28" s="432">
        <v>113.15</v>
      </c>
      <c r="D28" s="433">
        <f>47.3+46.5</f>
        <v>93.8</v>
      </c>
      <c r="E28" s="139"/>
    </row>
    <row r="29" spans="1:5" x14ac:dyDescent="0.3">
      <c r="A29" s="17" t="s">
        <v>272</v>
      </c>
      <c r="B29" s="17" t="s">
        <v>21</v>
      </c>
      <c r="C29" s="432">
        <f>296+5310</f>
        <v>5606</v>
      </c>
      <c r="D29" s="433">
        <v>7000</v>
      </c>
      <c r="E29" s="139"/>
    </row>
    <row r="30" spans="1:5" x14ac:dyDescent="0.3">
      <c r="A30" s="16" t="s">
        <v>34</v>
      </c>
      <c r="B30" s="16" t="s">
        <v>3</v>
      </c>
      <c r="C30" s="426"/>
      <c r="D30" s="427"/>
      <c r="E30" s="139"/>
    </row>
    <row r="31" spans="1:5" x14ac:dyDescent="0.3">
      <c r="A31" s="16" t="s">
        <v>35</v>
      </c>
      <c r="B31" s="16" t="s">
        <v>4</v>
      </c>
      <c r="C31" s="426"/>
      <c r="D31" s="427"/>
      <c r="E31" s="139"/>
    </row>
    <row r="32" spans="1:5" x14ac:dyDescent="0.3">
      <c r="A32" s="16" t="s">
        <v>36</v>
      </c>
      <c r="B32" s="16" t="s">
        <v>5</v>
      </c>
      <c r="C32" s="426"/>
      <c r="D32" s="427"/>
      <c r="E32" s="139"/>
    </row>
    <row r="33" spans="1:5" x14ac:dyDescent="0.3">
      <c r="A33" s="16" t="s">
        <v>37</v>
      </c>
      <c r="B33" s="16" t="s">
        <v>63</v>
      </c>
      <c r="C33" s="429">
        <f>SUM(C34:C35)</f>
        <v>1777.9099999999999</v>
      </c>
      <c r="D33" s="429">
        <f>SUM(D34:D35)</f>
        <v>0</v>
      </c>
      <c r="E33" s="139"/>
    </row>
    <row r="34" spans="1:5" x14ac:dyDescent="0.3">
      <c r="A34" s="17" t="s">
        <v>273</v>
      </c>
      <c r="B34" s="17" t="s">
        <v>56</v>
      </c>
      <c r="C34" s="453">
        <v>926.61</v>
      </c>
      <c r="D34" s="427"/>
      <c r="E34" s="139"/>
    </row>
    <row r="35" spans="1:5" x14ac:dyDescent="0.3">
      <c r="A35" s="17" t="s">
        <v>274</v>
      </c>
      <c r="B35" s="17" t="s">
        <v>55</v>
      </c>
      <c r="C35" s="453">
        <v>851.3</v>
      </c>
      <c r="D35" s="427"/>
      <c r="E35" s="139"/>
    </row>
    <row r="36" spans="1:5" x14ac:dyDescent="0.3">
      <c r="A36" s="16" t="s">
        <v>38</v>
      </c>
      <c r="B36" s="16" t="s">
        <v>49</v>
      </c>
      <c r="C36" s="453">
        <v>1304.77</v>
      </c>
      <c r="D36" s="427">
        <v>1304.77</v>
      </c>
      <c r="E36" s="139"/>
    </row>
    <row r="37" spans="1:5" x14ac:dyDescent="0.3">
      <c r="A37" s="16" t="s">
        <v>39</v>
      </c>
      <c r="B37" s="16" t="s">
        <v>326</v>
      </c>
      <c r="C37" s="429">
        <f>SUM(C38:C43)</f>
        <v>3141395.2</v>
      </c>
      <c r="D37" s="429">
        <f>SUM(D38:D43)</f>
        <v>2746454.09</v>
      </c>
      <c r="E37" s="139"/>
    </row>
    <row r="38" spans="1:5" x14ac:dyDescent="0.3">
      <c r="A38" s="17" t="s">
        <v>323</v>
      </c>
      <c r="B38" s="17" t="s">
        <v>327</v>
      </c>
      <c r="C38" s="453">
        <v>2271100.9300000002</v>
      </c>
      <c r="D38" s="426">
        <f>28529.6+41436.15+37512+7702+16907.5+34668+71707.33+80000+16000+11192.58+6239.5+14449.58+32855.33+20686+6239.5+14449.59+32855.33+36686+2047.5+6395+880+1710+2000+61171+69997.13+11210+25115.83+2463+4762.67+10730.13+10456+7608+10882.5+2625+1173.33+56941+62894+4500+2501.33+12177.6+2280+10456+8832+6408.33+2835+1173.34+73130+105395.47+78092+14031.5+30016.25+78229.33+4636.8+55903.68+40462.4+50482+43740.67+17431.25+6130+1906+10218.8+1710+7842+3600+7542+6682.5+2385+880+58710.99+6860.5+17124.58+45274.01+36611.67+53756</f>
        <v>1771127.0799999998</v>
      </c>
      <c r="E38" s="139"/>
    </row>
    <row r="39" spans="1:5" x14ac:dyDescent="0.3">
      <c r="A39" s="17" t="s">
        <v>324</v>
      </c>
      <c r="B39" s="17" t="s">
        <v>328</v>
      </c>
      <c r="C39" s="453">
        <v>20147</v>
      </c>
      <c r="D39" s="426">
        <f>2100+1250+1050+780+400+360+500</f>
        <v>6440</v>
      </c>
      <c r="E39" s="139"/>
    </row>
    <row r="40" spans="1:5" x14ac:dyDescent="0.3">
      <c r="A40" s="17" t="s">
        <v>325</v>
      </c>
      <c r="B40" s="17" t="s">
        <v>331</v>
      </c>
      <c r="C40" s="453">
        <v>146403.74</v>
      </c>
      <c r="D40" s="427">
        <f>3700+2200+1180+51000+14000+14000+51000+1987+1180+2500-2500+2500+18478+13845.55+2492.2</f>
        <v>177562.75</v>
      </c>
      <c r="E40" s="139"/>
    </row>
    <row r="41" spans="1:5" x14ac:dyDescent="0.3">
      <c r="A41" s="17" t="s">
        <v>330</v>
      </c>
      <c r="B41" s="17" t="s">
        <v>332</v>
      </c>
      <c r="C41" s="453">
        <v>13091.97</v>
      </c>
      <c r="D41" s="427">
        <f>1139+20000+73310+2400</f>
        <v>96849</v>
      </c>
      <c r="E41" s="139"/>
    </row>
    <row r="42" spans="1:5" x14ac:dyDescent="0.3">
      <c r="A42" s="17" t="s">
        <v>333</v>
      </c>
      <c r="B42" s="17" t="s">
        <v>429</v>
      </c>
      <c r="C42" s="453">
        <f>34477+381946.53+109303.18+34961.11</f>
        <v>560687.81999999995</v>
      </c>
      <c r="D42" s="427">
        <f>4263.53+8000+113000+328.54+29705.95+2500+46900+60000+60000+60000+176963.24+1000+800-800</f>
        <v>562661.26</v>
      </c>
      <c r="E42" s="139"/>
    </row>
    <row r="43" spans="1:5" x14ac:dyDescent="0.3">
      <c r="A43" s="17" t="s">
        <v>430</v>
      </c>
      <c r="B43" s="17" t="s">
        <v>329</v>
      </c>
      <c r="C43" s="453">
        <f>76205.62+53758.12</f>
        <v>129963.73999999999</v>
      </c>
      <c r="D43" s="427">
        <f>3045.88+2911.85+1648+2662+7225.83+1066.67+1066.66+4351.12+3426.72+5939.17+2816+1773.33+800+967.47+180+620+340+750+6250+53133.3+600+240+30000</f>
        <v>131814</v>
      </c>
      <c r="E43" s="139"/>
    </row>
    <row r="44" spans="1:5" ht="30" x14ac:dyDescent="0.3">
      <c r="A44" s="16" t="s">
        <v>40</v>
      </c>
      <c r="B44" s="16" t="s">
        <v>28</v>
      </c>
      <c r="C44" s="453">
        <v>58609.86</v>
      </c>
      <c r="D44" s="427">
        <f>300+1500+1000+6504.16+3835+252+1239+2613.7+7500</f>
        <v>24743.86</v>
      </c>
      <c r="E44" s="139"/>
    </row>
    <row r="45" spans="1:5" x14ac:dyDescent="0.3">
      <c r="A45" s="16" t="s">
        <v>41</v>
      </c>
      <c r="B45" s="16" t="s">
        <v>24</v>
      </c>
      <c r="C45" s="453">
        <v>2000</v>
      </c>
      <c r="D45" s="427"/>
      <c r="E45" s="139"/>
    </row>
    <row r="46" spans="1:5" x14ac:dyDescent="0.3">
      <c r="A46" s="16" t="s">
        <v>42</v>
      </c>
      <c r="B46" s="16" t="s">
        <v>25</v>
      </c>
      <c r="C46" s="426"/>
      <c r="D46" s="427"/>
      <c r="E46" s="139"/>
    </row>
    <row r="47" spans="1:5" x14ac:dyDescent="0.3">
      <c r="A47" s="16" t="s">
        <v>43</v>
      </c>
      <c r="B47" s="16" t="s">
        <v>26</v>
      </c>
      <c r="C47" s="453">
        <v>2000</v>
      </c>
      <c r="D47" s="427"/>
      <c r="E47" s="139"/>
    </row>
    <row r="48" spans="1:5" x14ac:dyDescent="0.3">
      <c r="A48" s="16" t="s">
        <v>44</v>
      </c>
      <c r="B48" s="16" t="s">
        <v>279</v>
      </c>
      <c r="C48" s="429">
        <f>SUM(C49:C51)</f>
        <v>171885.6</v>
      </c>
      <c r="D48" s="429">
        <f>SUM(D49:D51)</f>
        <v>167182.97</v>
      </c>
      <c r="E48" s="139"/>
    </row>
    <row r="49" spans="1:5" x14ac:dyDescent="0.3">
      <c r="A49" s="90" t="s">
        <v>338</v>
      </c>
      <c r="B49" s="90" t="s">
        <v>341</v>
      </c>
      <c r="C49" s="453">
        <v>168135.6</v>
      </c>
      <c r="D49" s="427">
        <f>143432.93+20000.04</f>
        <v>163432.97</v>
      </c>
      <c r="E49" s="139"/>
    </row>
    <row r="50" spans="1:5" x14ac:dyDescent="0.3">
      <c r="A50" s="90" t="s">
        <v>339</v>
      </c>
      <c r="B50" s="90" t="s">
        <v>340</v>
      </c>
      <c r="C50" s="453">
        <v>3750</v>
      </c>
      <c r="D50" s="427">
        <f>3000+750</f>
        <v>3750</v>
      </c>
      <c r="E50" s="139"/>
    </row>
    <row r="51" spans="1:5" x14ac:dyDescent="0.3">
      <c r="A51" s="90" t="s">
        <v>342</v>
      </c>
      <c r="B51" s="90" t="s">
        <v>343</v>
      </c>
      <c r="C51" s="426"/>
      <c r="D51" s="427"/>
      <c r="E51" s="139"/>
    </row>
    <row r="52" spans="1:5" ht="26.25" customHeight="1" x14ac:dyDescent="0.3">
      <c r="A52" s="16" t="s">
        <v>45</v>
      </c>
      <c r="B52" s="16" t="s">
        <v>29</v>
      </c>
      <c r="C52" s="426"/>
      <c r="D52" s="427"/>
      <c r="E52" s="139"/>
    </row>
    <row r="53" spans="1:5" x14ac:dyDescent="0.3">
      <c r="A53" s="16" t="s">
        <v>46</v>
      </c>
      <c r="B53" s="16" t="s">
        <v>6</v>
      </c>
      <c r="C53" s="435">
        <f>21558.32+1956.67+90852.85+2714</f>
        <v>117081.84</v>
      </c>
      <c r="D53" s="427">
        <f>3000+2714+3841+20000+2032.91+30000+1000+6128.86</f>
        <v>68716.77</v>
      </c>
      <c r="E53" s="139"/>
    </row>
    <row r="54" spans="1:5" ht="30" x14ac:dyDescent="0.3">
      <c r="A54" s="14">
        <v>1.3</v>
      </c>
      <c r="B54" s="80" t="s">
        <v>368</v>
      </c>
      <c r="C54" s="425">
        <f>SUM(C55:C56)</f>
        <v>0</v>
      </c>
      <c r="D54" s="425">
        <f>SUM(D55:D56)</f>
        <v>0</v>
      </c>
      <c r="E54" s="139"/>
    </row>
    <row r="55" spans="1:5" ht="30" x14ac:dyDescent="0.3">
      <c r="A55" s="16" t="s">
        <v>50</v>
      </c>
      <c r="B55" s="16" t="s">
        <v>48</v>
      </c>
      <c r="C55" s="426"/>
      <c r="D55" s="427"/>
      <c r="E55" s="139"/>
    </row>
    <row r="56" spans="1:5" x14ac:dyDescent="0.3">
      <c r="A56" s="16" t="s">
        <v>51</v>
      </c>
      <c r="B56" s="16" t="s">
        <v>47</v>
      </c>
      <c r="C56" s="426"/>
      <c r="D56" s="427"/>
      <c r="E56" s="139"/>
    </row>
    <row r="57" spans="1:5" x14ac:dyDescent="0.3">
      <c r="A57" s="14">
        <v>1.4</v>
      </c>
      <c r="B57" s="14" t="s">
        <v>370</v>
      </c>
      <c r="C57" s="426"/>
      <c r="D57" s="427"/>
      <c r="E57" s="139"/>
    </row>
    <row r="58" spans="1:5" x14ac:dyDescent="0.3">
      <c r="A58" s="14">
        <v>1.5</v>
      </c>
      <c r="B58" s="14" t="s">
        <v>7</v>
      </c>
      <c r="C58" s="432"/>
      <c r="D58" s="433"/>
      <c r="E58" s="139"/>
    </row>
    <row r="59" spans="1:5" x14ac:dyDescent="0.3">
      <c r="A59" s="14">
        <v>1.6</v>
      </c>
      <c r="B59" s="39" t="s">
        <v>8</v>
      </c>
      <c r="C59" s="425">
        <f>SUM(C60:C64)</f>
        <v>2625.8</v>
      </c>
      <c r="D59" s="425">
        <f>SUM(D60:D64)</f>
        <v>1042.76</v>
      </c>
      <c r="E59" s="139"/>
    </row>
    <row r="60" spans="1:5" x14ac:dyDescent="0.3">
      <c r="A60" s="16" t="s">
        <v>280</v>
      </c>
      <c r="B60" s="40" t="s">
        <v>52</v>
      </c>
      <c r="C60" s="432"/>
      <c r="D60" s="433"/>
      <c r="E60" s="139"/>
    </row>
    <row r="61" spans="1:5" ht="30" x14ac:dyDescent="0.3">
      <c r="A61" s="16" t="s">
        <v>281</v>
      </c>
      <c r="B61" s="40" t="s">
        <v>54</v>
      </c>
      <c r="C61" s="432">
        <v>2405.73</v>
      </c>
      <c r="D61" s="433">
        <v>1042.76</v>
      </c>
      <c r="E61" s="139"/>
    </row>
    <row r="62" spans="1:5" x14ac:dyDescent="0.3">
      <c r="A62" s="16" t="s">
        <v>282</v>
      </c>
      <c r="B62" s="40" t="s">
        <v>53</v>
      </c>
      <c r="C62" s="433"/>
      <c r="D62" s="433"/>
      <c r="E62" s="139"/>
    </row>
    <row r="63" spans="1:5" x14ac:dyDescent="0.3">
      <c r="A63" s="16" t="s">
        <v>283</v>
      </c>
      <c r="B63" s="40" t="s">
        <v>27</v>
      </c>
      <c r="C63" s="432"/>
      <c r="D63" s="433"/>
      <c r="E63" s="139"/>
    </row>
    <row r="64" spans="1:5" x14ac:dyDescent="0.3">
      <c r="A64" s="16" t="s">
        <v>309</v>
      </c>
      <c r="B64" s="191" t="s">
        <v>310</v>
      </c>
      <c r="C64" s="432">
        <v>220.07</v>
      </c>
      <c r="D64" s="436"/>
      <c r="E64" s="139"/>
    </row>
    <row r="65" spans="1:5" x14ac:dyDescent="0.3">
      <c r="A65" s="13">
        <v>2</v>
      </c>
      <c r="B65" s="41" t="s">
        <v>95</v>
      </c>
      <c r="C65" s="437"/>
      <c r="D65" s="438">
        <f>SUM(D66:D71)</f>
        <v>0</v>
      </c>
      <c r="E65" s="139"/>
    </row>
    <row r="66" spans="1:5" x14ac:dyDescent="0.3">
      <c r="A66" s="15">
        <v>2.1</v>
      </c>
      <c r="B66" s="42" t="s">
        <v>89</v>
      </c>
      <c r="C66" s="437"/>
      <c r="D66" s="439"/>
      <c r="E66" s="139"/>
    </row>
    <row r="67" spans="1:5" x14ac:dyDescent="0.3">
      <c r="A67" s="15">
        <v>2.2000000000000002</v>
      </c>
      <c r="B67" s="42" t="s">
        <v>93</v>
      </c>
      <c r="C67" s="440"/>
      <c r="D67" s="441"/>
      <c r="E67" s="139"/>
    </row>
    <row r="68" spans="1:5" x14ac:dyDescent="0.3">
      <c r="A68" s="15">
        <v>2.2999999999999998</v>
      </c>
      <c r="B68" s="42" t="s">
        <v>92</v>
      </c>
      <c r="C68" s="440"/>
      <c r="D68" s="441"/>
      <c r="E68" s="139"/>
    </row>
    <row r="69" spans="1:5" x14ac:dyDescent="0.3">
      <c r="A69" s="15">
        <v>2.4</v>
      </c>
      <c r="B69" s="42" t="s">
        <v>94</v>
      </c>
      <c r="C69" s="440"/>
      <c r="D69" s="441"/>
      <c r="E69" s="139"/>
    </row>
    <row r="70" spans="1:5" x14ac:dyDescent="0.3">
      <c r="A70" s="15">
        <v>2.5</v>
      </c>
      <c r="B70" s="42" t="s">
        <v>90</v>
      </c>
      <c r="C70" s="440"/>
      <c r="D70" s="441"/>
      <c r="E70" s="139"/>
    </row>
    <row r="71" spans="1:5" x14ac:dyDescent="0.3">
      <c r="A71" s="15">
        <v>2.6</v>
      </c>
      <c r="B71" s="42" t="s">
        <v>91</v>
      </c>
      <c r="C71" s="440"/>
      <c r="D71" s="441"/>
      <c r="E71" s="139"/>
    </row>
    <row r="72" spans="1:5" s="2" customFormat="1" x14ac:dyDescent="0.3">
      <c r="A72" s="13">
        <v>3</v>
      </c>
      <c r="B72" s="237" t="s">
        <v>389</v>
      </c>
      <c r="C72" s="442"/>
      <c r="D72" s="443"/>
      <c r="E72" s="98"/>
    </row>
    <row r="73" spans="1:5" s="2" customFormat="1" x14ac:dyDescent="0.3">
      <c r="A73" s="13">
        <v>4</v>
      </c>
      <c r="B73" s="13" t="s">
        <v>235</v>
      </c>
      <c r="C73" s="442">
        <f>SUM(C74:C75)</f>
        <v>0</v>
      </c>
      <c r="D73" s="444">
        <f>SUM(D74:D75)</f>
        <v>0</v>
      </c>
      <c r="E73" s="98"/>
    </row>
    <row r="74" spans="1:5" s="2" customFormat="1" x14ac:dyDescent="0.3">
      <c r="A74" s="15">
        <v>4.0999999999999996</v>
      </c>
      <c r="B74" s="15" t="s">
        <v>236</v>
      </c>
      <c r="C74" s="445"/>
      <c r="D74" s="445"/>
      <c r="E74" s="98"/>
    </row>
    <row r="75" spans="1:5" s="2" customFormat="1" x14ac:dyDescent="0.3">
      <c r="A75" s="15">
        <v>4.2</v>
      </c>
      <c r="B75" s="15" t="s">
        <v>237</v>
      </c>
      <c r="C75" s="445"/>
      <c r="D75" s="445"/>
      <c r="E75" s="98"/>
    </row>
    <row r="76" spans="1:5" s="2" customFormat="1" x14ac:dyDescent="0.3">
      <c r="A76" s="13">
        <v>5</v>
      </c>
      <c r="B76" s="235" t="s">
        <v>262</v>
      </c>
      <c r="C76" s="445"/>
      <c r="D76" s="444"/>
      <c r="E76" s="98"/>
    </row>
    <row r="77" spans="1:5" s="2" customFormat="1" x14ac:dyDescent="0.3">
      <c r="A77" s="330"/>
      <c r="B77" s="330"/>
      <c r="C77" s="446"/>
      <c r="D77" s="446"/>
      <c r="E77" s="98"/>
    </row>
    <row r="78" spans="1:5" s="2" customFormat="1" x14ac:dyDescent="0.3">
      <c r="A78" s="469" t="s">
        <v>431</v>
      </c>
      <c r="B78" s="469"/>
      <c r="C78" s="469"/>
      <c r="D78" s="469"/>
      <c r="E78" s="98"/>
    </row>
    <row r="79" spans="1:5" s="2" customFormat="1" x14ac:dyDescent="0.3">
      <c r="A79" s="330"/>
      <c r="B79" s="330"/>
      <c r="C79" s="446"/>
      <c r="D79" s="446"/>
      <c r="E79" s="98"/>
    </row>
    <row r="80" spans="1:5" s="23" customFormat="1" ht="12.75" x14ac:dyDescent="0.2">
      <c r="C80" s="447"/>
      <c r="D80" s="448"/>
    </row>
    <row r="81" spans="1:9" s="2" customFormat="1" x14ac:dyDescent="0.3">
      <c r="A81" s="62" t="s">
        <v>96</v>
      </c>
      <c r="C81" s="449"/>
      <c r="D81" s="449"/>
      <c r="E81" s="5"/>
    </row>
    <row r="82" spans="1:9" s="2" customFormat="1" x14ac:dyDescent="0.3">
      <c r="C82" s="449"/>
      <c r="D82" s="449"/>
      <c r="E82"/>
      <c r="F82"/>
      <c r="G82"/>
      <c r="H82"/>
      <c r="I82"/>
    </row>
    <row r="83" spans="1:9" s="2" customFormat="1" x14ac:dyDescent="0.3">
      <c r="C83" s="449"/>
      <c r="D83" s="446"/>
      <c r="E83"/>
      <c r="F83"/>
      <c r="G83"/>
      <c r="H83"/>
      <c r="I83"/>
    </row>
    <row r="84" spans="1:9" s="2" customFormat="1" x14ac:dyDescent="0.3">
      <c r="A84"/>
      <c r="B84" s="38" t="s">
        <v>432</v>
      </c>
      <c r="C84" s="449"/>
      <c r="D84" s="446"/>
      <c r="E84"/>
      <c r="F84"/>
      <c r="G84"/>
      <c r="H84"/>
      <c r="I84"/>
    </row>
    <row r="85" spans="1:9" s="2" customFormat="1" x14ac:dyDescent="0.3">
      <c r="A85"/>
      <c r="B85" s="472" t="s">
        <v>433</v>
      </c>
      <c r="C85" s="472"/>
      <c r="D85" s="472"/>
      <c r="E85"/>
      <c r="F85"/>
      <c r="G85"/>
      <c r="H85"/>
      <c r="I85"/>
    </row>
    <row r="86" spans="1:9" customFormat="1" ht="12.75" x14ac:dyDescent="0.2">
      <c r="B86" s="59" t="s">
        <v>434</v>
      </c>
      <c r="C86" s="450"/>
      <c r="D86" s="451"/>
    </row>
    <row r="87" spans="1:9" s="2" customFormat="1" x14ac:dyDescent="0.3">
      <c r="A87" s="11"/>
      <c r="B87" s="472" t="s">
        <v>435</v>
      </c>
      <c r="C87" s="472"/>
      <c r="D87" s="472"/>
    </row>
    <row r="88" spans="1:9" s="23" customFormat="1" ht="12.75" x14ac:dyDescent="0.2">
      <c r="C88" s="447"/>
      <c r="D88" s="448"/>
    </row>
    <row r="89" spans="1:9" s="23" customFormat="1" ht="12.75" x14ac:dyDescent="0.2">
      <c r="C89" s="447"/>
      <c r="D89" s="448"/>
    </row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7" fitToHeight="2" orientation="portrait" r:id="rId1"/>
  <headerFooter alignWithMargins="0"/>
  <rowBreaks count="1" manualBreakCount="1">
    <brk id="58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topLeftCell="A6" zoomScale="80" zoomScaleNormal="100" zoomScaleSheetLayoutView="80" workbookViewId="0">
      <selection activeCell="D60" sqref="D60"/>
    </sheetView>
  </sheetViews>
  <sheetFormatPr defaultRowHeight="15" x14ac:dyDescent="0.3"/>
  <cols>
    <col min="1" max="1" width="10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67" t="s">
        <v>307</v>
      </c>
      <c r="B1" s="70"/>
      <c r="C1" s="466" t="s">
        <v>97</v>
      </c>
      <c r="D1" s="466"/>
      <c r="E1" s="84"/>
    </row>
    <row r="2" spans="1:5" s="6" customFormat="1" x14ac:dyDescent="0.3">
      <c r="A2" s="67" t="s">
        <v>301</v>
      </c>
      <c r="B2" s="70"/>
      <c r="C2" s="464" t="str">
        <f>'ფორმა N1'!K2</f>
        <v>13.10.2020 - 31.10.2020</v>
      </c>
      <c r="D2" s="464"/>
      <c r="E2" s="84"/>
    </row>
    <row r="3" spans="1:5" s="6" customFormat="1" x14ac:dyDescent="0.3">
      <c r="A3" s="69" t="s">
        <v>128</v>
      </c>
      <c r="B3" s="67"/>
      <c r="C3" s="151"/>
      <c r="D3" s="151"/>
      <c r="E3" s="84"/>
    </row>
    <row r="4" spans="1:5" s="6" customFormat="1" x14ac:dyDescent="0.3">
      <c r="A4" s="69"/>
      <c r="B4" s="69"/>
      <c r="C4" s="151"/>
      <c r="D4" s="151"/>
      <c r="E4" s="84"/>
    </row>
    <row r="5" spans="1:5" x14ac:dyDescent="0.3">
      <c r="A5" s="70" t="str">
        <f>'ფორმა N2'!A4</f>
        <v>ანგარიშვალდებული პირის დასახელება:</v>
      </c>
      <c r="B5" s="70"/>
      <c r="C5" s="69"/>
      <c r="D5" s="69"/>
      <c r="E5" s="85"/>
    </row>
    <row r="6" spans="1:5" x14ac:dyDescent="0.3">
      <c r="A6" s="397" t="str">
        <f>'ფორმა N1'!A5</f>
        <v>მოქალაქეთა პოლიტიკური გაერთიანება „ლელო საქართველოსთვის“</v>
      </c>
      <c r="B6" s="73"/>
      <c r="C6" s="74"/>
      <c r="D6" s="74"/>
      <c r="E6" s="85"/>
    </row>
    <row r="7" spans="1:5" x14ac:dyDescent="0.3">
      <c r="A7" s="70"/>
      <c r="B7" s="70"/>
      <c r="C7" s="69"/>
      <c r="D7" s="69"/>
      <c r="E7" s="85"/>
    </row>
    <row r="8" spans="1:5" s="6" customFormat="1" x14ac:dyDescent="0.3">
      <c r="A8" s="150"/>
      <c r="B8" s="150"/>
      <c r="C8" s="71"/>
      <c r="D8" s="71"/>
      <c r="E8" s="84"/>
    </row>
    <row r="9" spans="1:5" s="6" customFormat="1" ht="30" x14ac:dyDescent="0.3">
      <c r="A9" s="82" t="s">
        <v>64</v>
      </c>
      <c r="B9" s="82" t="s">
        <v>306</v>
      </c>
      <c r="C9" s="72" t="s">
        <v>10</v>
      </c>
      <c r="D9" s="72" t="s">
        <v>9</v>
      </c>
      <c r="E9" s="84"/>
    </row>
    <row r="10" spans="1:5" s="9" customFormat="1" ht="18" x14ac:dyDescent="0.2">
      <c r="A10" s="91" t="s">
        <v>302</v>
      </c>
      <c r="B10" s="91" t="s">
        <v>2175</v>
      </c>
      <c r="C10" s="4">
        <v>2405.73</v>
      </c>
      <c r="D10" s="4"/>
      <c r="E10" s="86"/>
    </row>
    <row r="11" spans="1:5" s="10" customFormat="1" x14ac:dyDescent="0.2">
      <c r="A11" s="91" t="s">
        <v>303</v>
      </c>
      <c r="B11" s="91" t="s">
        <v>2176</v>
      </c>
      <c r="C11" s="4"/>
      <c r="D11" s="4">
        <v>1042.76</v>
      </c>
      <c r="E11" s="87"/>
    </row>
    <row r="12" spans="1:5" s="10" customFormat="1" x14ac:dyDescent="0.2">
      <c r="A12" s="410" t="s">
        <v>1914</v>
      </c>
      <c r="B12" s="80"/>
      <c r="C12" s="4"/>
      <c r="D12" s="4"/>
      <c r="E12" s="87"/>
    </row>
    <row r="13" spans="1:5" s="10" customFormat="1" x14ac:dyDescent="0.2">
      <c r="A13" s="80" t="s">
        <v>261</v>
      </c>
      <c r="B13" s="80"/>
      <c r="C13" s="4"/>
      <c r="D13" s="4"/>
      <c r="E13" s="87"/>
    </row>
    <row r="14" spans="1:5" s="10" customFormat="1" x14ac:dyDescent="0.2">
      <c r="A14" s="80" t="s">
        <v>261</v>
      </c>
      <c r="B14" s="80"/>
      <c r="C14" s="4"/>
      <c r="D14" s="4"/>
      <c r="E14" s="87"/>
    </row>
    <row r="15" spans="1:5" s="10" customFormat="1" x14ac:dyDescent="0.2">
      <c r="A15" s="80" t="s">
        <v>261</v>
      </c>
      <c r="B15" s="80"/>
      <c r="C15" s="4"/>
      <c r="D15" s="4"/>
      <c r="E15" s="87"/>
    </row>
    <row r="16" spans="1:5" s="10" customFormat="1" x14ac:dyDescent="0.2">
      <c r="A16" s="80" t="s">
        <v>261</v>
      </c>
      <c r="B16" s="80"/>
      <c r="C16" s="4"/>
      <c r="D16" s="4"/>
      <c r="E16" s="87"/>
    </row>
    <row r="17" spans="1:5" s="10" customFormat="1" ht="17.25" customHeight="1" x14ac:dyDescent="0.2">
      <c r="A17" s="91" t="s">
        <v>304</v>
      </c>
      <c r="B17" s="80"/>
      <c r="C17" s="4"/>
      <c r="D17" s="4"/>
      <c r="E17" s="87"/>
    </row>
    <row r="18" spans="1:5" s="10" customFormat="1" ht="18" customHeight="1" x14ac:dyDescent="0.2">
      <c r="A18" s="91" t="s">
        <v>305</v>
      </c>
      <c r="B18" s="409" t="s">
        <v>1008</v>
      </c>
      <c r="C18" s="4">
        <v>21558.32</v>
      </c>
      <c r="D18" s="4">
        <f>1000+6128.86+3841</f>
        <v>10969.86</v>
      </c>
      <c r="E18" s="87"/>
    </row>
    <row r="19" spans="1:5" s="10" customFormat="1" x14ac:dyDescent="0.2">
      <c r="A19" s="91" t="s">
        <v>1009</v>
      </c>
      <c r="B19" s="409" t="s">
        <v>1879</v>
      </c>
      <c r="C19" s="4">
        <v>71689.350000000006</v>
      </c>
      <c r="D19" s="4">
        <v>52032.91</v>
      </c>
      <c r="E19" s="87"/>
    </row>
    <row r="20" spans="1:5" s="10" customFormat="1" x14ac:dyDescent="0.2">
      <c r="A20" s="91" t="s">
        <v>1010</v>
      </c>
      <c r="B20" s="409" t="s">
        <v>2177</v>
      </c>
      <c r="C20" s="4">
        <v>3000</v>
      </c>
      <c r="D20" s="4">
        <v>3000</v>
      </c>
      <c r="E20" s="87"/>
    </row>
    <row r="21" spans="1:5" s="10" customFormat="1" x14ac:dyDescent="0.2">
      <c r="A21" s="410" t="s">
        <v>1011</v>
      </c>
      <c r="B21" s="409" t="s">
        <v>2178</v>
      </c>
      <c r="C21" s="4">
        <v>16163.5</v>
      </c>
      <c r="D21" s="4"/>
      <c r="E21" s="87"/>
    </row>
    <row r="22" spans="1:5" s="10" customFormat="1" x14ac:dyDescent="0.2">
      <c r="A22" s="410" t="s">
        <v>1012</v>
      </c>
      <c r="B22" s="409" t="s">
        <v>1014</v>
      </c>
      <c r="C22" s="4">
        <v>2714</v>
      </c>
      <c r="D22" s="4">
        <v>2714</v>
      </c>
      <c r="E22" s="87"/>
    </row>
    <row r="23" spans="1:5" s="3" customFormat="1" x14ac:dyDescent="0.2">
      <c r="A23" s="410" t="s">
        <v>1013</v>
      </c>
      <c r="B23" s="80" t="s">
        <v>1878</v>
      </c>
      <c r="C23" s="4">
        <v>1956.67</v>
      </c>
      <c r="D23" s="4"/>
      <c r="E23" s="88"/>
    </row>
    <row r="24" spans="1:5" x14ac:dyDescent="0.3">
      <c r="A24" s="92"/>
      <c r="B24" s="92" t="s">
        <v>308</v>
      </c>
      <c r="C24" s="79">
        <f>SUM(C10:C23)</f>
        <v>119487.57</v>
      </c>
      <c r="D24" s="79">
        <f>SUM(D10:D23)</f>
        <v>69759.53</v>
      </c>
      <c r="E24" s="89"/>
    </row>
    <row r="25" spans="1:5" x14ac:dyDescent="0.3">
      <c r="A25" s="38"/>
      <c r="B25" s="38"/>
    </row>
    <row r="26" spans="1:5" x14ac:dyDescent="0.3">
      <c r="A26" s="2" t="s">
        <v>377</v>
      </c>
      <c r="E26" s="5"/>
    </row>
    <row r="27" spans="1:5" x14ac:dyDescent="0.3">
      <c r="A27" s="2" t="s">
        <v>372</v>
      </c>
    </row>
    <row r="28" spans="1:5" x14ac:dyDescent="0.3">
      <c r="A28" s="190" t="s">
        <v>373</v>
      </c>
    </row>
    <row r="29" spans="1:5" x14ac:dyDescent="0.3">
      <c r="A29" s="190"/>
    </row>
    <row r="30" spans="1:5" x14ac:dyDescent="0.3">
      <c r="A30" s="190" t="s">
        <v>321</v>
      </c>
    </row>
    <row r="31" spans="1:5" s="23" customFormat="1" ht="12.75" x14ac:dyDescent="0.2"/>
    <row r="32" spans="1:5" x14ac:dyDescent="0.3">
      <c r="A32" s="62" t="s">
        <v>96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62"/>
      <c r="B35" s="62" t="s">
        <v>254</v>
      </c>
      <c r="D35" s="12"/>
      <c r="E35"/>
      <c r="F35"/>
      <c r="G35"/>
      <c r="H35"/>
      <c r="I35"/>
    </row>
    <row r="36" spans="1:9" x14ac:dyDescent="0.3">
      <c r="B36" s="2" t="s">
        <v>253</v>
      </c>
      <c r="D36" s="12"/>
      <c r="E36"/>
      <c r="F36"/>
      <c r="G36"/>
      <c r="H36"/>
      <c r="I36"/>
    </row>
    <row r="37" spans="1:9" customFormat="1" ht="12.75" x14ac:dyDescent="0.2">
      <c r="A37" s="59"/>
      <c r="B37" s="59" t="s">
        <v>127</v>
      </c>
    </row>
    <row r="38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1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1"/>
  <sheetViews>
    <sheetView view="pageBreakPreview" topLeftCell="A254" zoomScale="80" zoomScaleSheetLayoutView="80" workbookViewId="0">
      <selection activeCell="D60" sqref="D60"/>
    </sheetView>
  </sheetViews>
  <sheetFormatPr defaultRowHeight="12.75" x14ac:dyDescent="0.2"/>
  <cols>
    <col min="1" max="1" width="7" style="174" customWidth="1"/>
    <col min="2" max="2" width="20.85546875" style="174" customWidth="1"/>
    <col min="3" max="3" width="26" style="174" customWidth="1"/>
    <col min="4" max="4" width="17" style="174" customWidth="1"/>
    <col min="5" max="5" width="18.140625" style="174" customWidth="1"/>
    <col min="6" max="6" width="14.7109375" style="174" customWidth="1"/>
    <col min="7" max="7" width="15.5703125" style="174" customWidth="1"/>
    <col min="8" max="8" width="14.7109375" style="174" customWidth="1"/>
    <col min="9" max="9" width="29.7109375" style="174" customWidth="1"/>
    <col min="10" max="10" width="0" style="174" hidden="1" customWidth="1"/>
    <col min="11" max="16384" width="9.140625" style="174"/>
  </cols>
  <sheetData>
    <row r="1" spans="1:10" ht="15" x14ac:dyDescent="0.3">
      <c r="A1" s="67" t="s">
        <v>406</v>
      </c>
      <c r="B1" s="67"/>
      <c r="C1" s="70"/>
      <c r="D1" s="70"/>
      <c r="E1" s="70"/>
      <c r="F1" s="70"/>
      <c r="G1" s="242"/>
      <c r="H1" s="242"/>
      <c r="I1" s="466" t="s">
        <v>97</v>
      </c>
      <c r="J1" s="466"/>
    </row>
    <row r="2" spans="1:10" ht="15" x14ac:dyDescent="0.3">
      <c r="A2" s="69" t="s">
        <v>128</v>
      </c>
      <c r="B2" s="67"/>
      <c r="C2" s="70"/>
      <c r="D2" s="70"/>
      <c r="E2" s="70"/>
      <c r="F2" s="70"/>
      <c r="G2" s="242"/>
      <c r="H2" s="242"/>
      <c r="I2" s="464" t="str">
        <f>'ფორმა N1'!K2</f>
        <v>13.10.2020 - 31.10.2020</v>
      </c>
      <c r="J2" s="464"/>
    </row>
    <row r="3" spans="1:10" ht="15" x14ac:dyDescent="0.3">
      <c r="A3" s="69"/>
      <c r="B3" s="69"/>
      <c r="C3" s="67"/>
      <c r="D3" s="67"/>
      <c r="E3" s="67"/>
      <c r="F3" s="67"/>
      <c r="G3" s="242"/>
      <c r="H3" s="242"/>
      <c r="I3" s="242"/>
    </row>
    <row r="4" spans="1:10" ht="15" x14ac:dyDescent="0.3">
      <c r="A4" s="70" t="s">
        <v>257</v>
      </c>
      <c r="B4" s="70"/>
      <c r="C4" s="70"/>
      <c r="D4" s="70"/>
      <c r="E4" s="70"/>
      <c r="F4" s="70"/>
      <c r="G4" s="69"/>
      <c r="H4" s="69"/>
      <c r="I4" s="69"/>
    </row>
    <row r="5" spans="1:10" ht="15" x14ac:dyDescent="0.3">
      <c r="A5" s="397" t="str">
        <f>'ფორმა N1'!A5</f>
        <v>მოქალაქეთა პოლიტიკური გაერთიანება „ლელო საქართველოსთვის“</v>
      </c>
      <c r="B5" s="73"/>
      <c r="C5" s="73"/>
      <c r="D5" s="73"/>
      <c r="E5" s="73"/>
      <c r="F5" s="73"/>
      <c r="G5" s="74"/>
      <c r="H5" s="74"/>
      <c r="I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10" ht="15" x14ac:dyDescent="0.2">
      <c r="A7" s="241"/>
      <c r="B7" s="241"/>
      <c r="C7" s="241"/>
      <c r="D7" s="241"/>
      <c r="E7" s="241"/>
      <c r="F7" s="241"/>
      <c r="G7" s="71"/>
      <c r="H7" s="71"/>
      <c r="I7" s="71"/>
    </row>
    <row r="8" spans="1:10" ht="45" x14ac:dyDescent="0.2">
      <c r="A8" s="83" t="s">
        <v>64</v>
      </c>
      <c r="B8" s="83" t="s">
        <v>312</v>
      </c>
      <c r="C8" s="83" t="s">
        <v>313</v>
      </c>
      <c r="D8" s="83" t="s">
        <v>215</v>
      </c>
      <c r="E8" s="83" t="s">
        <v>317</v>
      </c>
      <c r="F8" s="83" t="s">
        <v>320</v>
      </c>
      <c r="G8" s="72" t="s">
        <v>10</v>
      </c>
      <c r="H8" s="72" t="s">
        <v>9</v>
      </c>
      <c r="I8" s="72" t="s">
        <v>357</v>
      </c>
      <c r="J8" s="202" t="s">
        <v>319</v>
      </c>
    </row>
    <row r="9" spans="1:10" ht="30" x14ac:dyDescent="0.2">
      <c r="A9" s="91">
        <v>1</v>
      </c>
      <c r="B9" s="410" t="s">
        <v>1145</v>
      </c>
      <c r="C9" s="410" t="s">
        <v>1146</v>
      </c>
      <c r="D9" s="410" t="s">
        <v>847</v>
      </c>
      <c r="E9" s="410" t="s">
        <v>1597</v>
      </c>
      <c r="F9" s="410" t="s">
        <v>319</v>
      </c>
      <c r="G9" s="417">
        <v>1147.96</v>
      </c>
      <c r="H9" s="401">
        <v>900</v>
      </c>
      <c r="I9" s="401">
        <v>75</v>
      </c>
      <c r="J9" s="202" t="s">
        <v>0</v>
      </c>
    </row>
    <row r="10" spans="1:10" ht="60" x14ac:dyDescent="0.2">
      <c r="A10" s="91">
        <v>2</v>
      </c>
      <c r="B10" s="410" t="s">
        <v>1147</v>
      </c>
      <c r="C10" s="410" t="s">
        <v>1148</v>
      </c>
      <c r="D10" s="410" t="s">
        <v>848</v>
      </c>
      <c r="E10" s="410" t="s">
        <v>1598</v>
      </c>
      <c r="F10" s="410" t="s">
        <v>319</v>
      </c>
      <c r="G10" s="417">
        <v>1530.61</v>
      </c>
      <c r="H10" s="401">
        <v>1200</v>
      </c>
      <c r="I10" s="401">
        <v>300</v>
      </c>
    </row>
    <row r="11" spans="1:10" ht="30" x14ac:dyDescent="0.2">
      <c r="A11" s="91">
        <v>3</v>
      </c>
      <c r="B11" s="410" t="s">
        <v>1149</v>
      </c>
      <c r="C11" s="410" t="s">
        <v>1150</v>
      </c>
      <c r="D11" s="410" t="s">
        <v>849</v>
      </c>
      <c r="E11" s="410" t="s">
        <v>1599</v>
      </c>
      <c r="F11" s="410" t="s">
        <v>319</v>
      </c>
      <c r="G11" s="417">
        <v>688.78</v>
      </c>
      <c r="H11" s="401">
        <v>540</v>
      </c>
      <c r="I11" s="401">
        <v>0</v>
      </c>
    </row>
    <row r="12" spans="1:10" ht="45" x14ac:dyDescent="0.2">
      <c r="A12" s="91">
        <v>4</v>
      </c>
      <c r="B12" s="410" t="s">
        <v>1151</v>
      </c>
      <c r="C12" s="410" t="s">
        <v>1152</v>
      </c>
      <c r="D12" s="410" t="s">
        <v>850</v>
      </c>
      <c r="E12" s="410" t="s">
        <v>1600</v>
      </c>
      <c r="F12" s="410" t="s">
        <v>319</v>
      </c>
      <c r="G12" s="417">
        <v>1530.61</v>
      </c>
      <c r="H12" s="401">
        <v>1200</v>
      </c>
      <c r="I12" s="401">
        <v>300</v>
      </c>
    </row>
    <row r="13" spans="1:10" ht="75" x14ac:dyDescent="0.2">
      <c r="A13" s="91">
        <v>5</v>
      </c>
      <c r="B13" s="410" t="s">
        <v>1153</v>
      </c>
      <c r="C13" s="410" t="s">
        <v>1154</v>
      </c>
      <c r="D13" s="410" t="s">
        <v>851</v>
      </c>
      <c r="E13" s="410" t="s">
        <v>1601</v>
      </c>
      <c r="F13" s="410" t="s">
        <v>319</v>
      </c>
      <c r="G13" s="417">
        <v>1147.96</v>
      </c>
      <c r="H13" s="401">
        <v>900</v>
      </c>
      <c r="I13" s="401">
        <v>75</v>
      </c>
    </row>
    <row r="14" spans="1:10" ht="60" x14ac:dyDescent="0.2">
      <c r="A14" s="91">
        <v>6</v>
      </c>
      <c r="B14" s="410" t="s">
        <v>1155</v>
      </c>
      <c r="C14" s="410" t="s">
        <v>1156</v>
      </c>
      <c r="D14" s="410" t="s">
        <v>852</v>
      </c>
      <c r="E14" s="410" t="s">
        <v>1602</v>
      </c>
      <c r="F14" s="410" t="s">
        <v>319</v>
      </c>
      <c r="G14" s="417">
        <v>765.31</v>
      </c>
      <c r="H14" s="401">
        <v>600</v>
      </c>
      <c r="I14" s="401">
        <v>0</v>
      </c>
    </row>
    <row r="15" spans="1:10" ht="75" x14ac:dyDescent="0.2">
      <c r="A15" s="91">
        <v>7</v>
      </c>
      <c r="B15" s="410" t="s">
        <v>1153</v>
      </c>
      <c r="C15" s="410" t="s">
        <v>1157</v>
      </c>
      <c r="D15" s="410" t="s">
        <v>853</v>
      </c>
      <c r="E15" s="410" t="s">
        <v>1603</v>
      </c>
      <c r="F15" s="410" t="s">
        <v>319</v>
      </c>
      <c r="G15" s="417">
        <v>612.24</v>
      </c>
      <c r="H15" s="401">
        <v>480</v>
      </c>
      <c r="I15" s="401">
        <v>0</v>
      </c>
    </row>
    <row r="16" spans="1:10" ht="30" x14ac:dyDescent="0.2">
      <c r="A16" s="91">
        <v>8</v>
      </c>
      <c r="B16" s="410" t="s">
        <v>1158</v>
      </c>
      <c r="C16" s="410" t="s">
        <v>1159</v>
      </c>
      <c r="D16" s="410" t="s">
        <v>854</v>
      </c>
      <c r="E16" s="410" t="s">
        <v>1604</v>
      </c>
      <c r="F16" s="410" t="s">
        <v>319</v>
      </c>
      <c r="G16" s="417">
        <v>535.71</v>
      </c>
      <c r="H16" s="401">
        <v>420</v>
      </c>
      <c r="I16" s="401">
        <v>0</v>
      </c>
    </row>
    <row r="17" spans="1:9" ht="60" x14ac:dyDescent="0.2">
      <c r="A17" s="91">
        <v>9</v>
      </c>
      <c r="B17" s="410" t="s">
        <v>1160</v>
      </c>
      <c r="C17" s="410" t="s">
        <v>1161</v>
      </c>
      <c r="D17" s="410" t="s">
        <v>855</v>
      </c>
      <c r="E17" s="410" t="s">
        <v>1605</v>
      </c>
      <c r="F17" s="410" t="s">
        <v>319</v>
      </c>
      <c r="G17" s="417">
        <v>535.71</v>
      </c>
      <c r="H17" s="401">
        <v>420</v>
      </c>
      <c r="I17" s="401">
        <v>0</v>
      </c>
    </row>
    <row r="18" spans="1:9" ht="30" x14ac:dyDescent="0.2">
      <c r="A18" s="91">
        <v>10</v>
      </c>
      <c r="B18" s="410" t="s">
        <v>1162</v>
      </c>
      <c r="C18" s="410" t="s">
        <v>1163</v>
      </c>
      <c r="D18" s="410" t="s">
        <v>839</v>
      </c>
      <c r="E18" s="410" t="s">
        <v>1606</v>
      </c>
      <c r="F18" s="410" t="s">
        <v>319</v>
      </c>
      <c r="G18" s="417">
        <v>1913.27</v>
      </c>
      <c r="H18" s="401">
        <v>1500</v>
      </c>
      <c r="I18" s="401">
        <v>375</v>
      </c>
    </row>
    <row r="19" spans="1:9" ht="45" x14ac:dyDescent="0.2">
      <c r="A19" s="91">
        <v>11</v>
      </c>
      <c r="B19" s="410" t="s">
        <v>1164</v>
      </c>
      <c r="C19" s="410" t="s">
        <v>1165</v>
      </c>
      <c r="D19" s="410" t="s">
        <v>856</v>
      </c>
      <c r="E19" s="410" t="s">
        <v>1607</v>
      </c>
      <c r="F19" s="410" t="s">
        <v>319</v>
      </c>
      <c r="G19" s="417">
        <v>918.37</v>
      </c>
      <c r="H19" s="401">
        <v>720</v>
      </c>
      <c r="I19" s="401">
        <v>30</v>
      </c>
    </row>
    <row r="20" spans="1:9" ht="60" x14ac:dyDescent="0.2">
      <c r="A20" s="91">
        <v>12</v>
      </c>
      <c r="B20" s="410" t="s">
        <v>1166</v>
      </c>
      <c r="C20" s="410" t="s">
        <v>1167</v>
      </c>
      <c r="D20" s="410" t="s">
        <v>857</v>
      </c>
      <c r="E20" s="410" t="s">
        <v>1608</v>
      </c>
      <c r="F20" s="410" t="s">
        <v>319</v>
      </c>
      <c r="G20" s="417">
        <v>1147.96</v>
      </c>
      <c r="H20" s="401">
        <v>900</v>
      </c>
      <c r="I20" s="401">
        <v>75</v>
      </c>
    </row>
    <row r="21" spans="1:9" ht="60" x14ac:dyDescent="0.2">
      <c r="A21" s="91">
        <v>13</v>
      </c>
      <c r="B21" s="410" t="s">
        <v>1168</v>
      </c>
      <c r="C21" s="410" t="s">
        <v>1169</v>
      </c>
      <c r="D21" s="410" t="s">
        <v>858</v>
      </c>
      <c r="E21" s="410" t="s">
        <v>1609</v>
      </c>
      <c r="F21" s="410" t="s">
        <v>319</v>
      </c>
      <c r="G21" s="417">
        <v>1147.96</v>
      </c>
      <c r="H21" s="401">
        <v>900</v>
      </c>
      <c r="I21" s="401">
        <v>75</v>
      </c>
    </row>
    <row r="22" spans="1:9" ht="15" x14ac:dyDescent="0.2">
      <c r="A22" s="91">
        <v>14</v>
      </c>
      <c r="B22" s="410" t="s">
        <v>1170</v>
      </c>
      <c r="C22" s="410" t="s">
        <v>1171</v>
      </c>
      <c r="D22" s="410" t="s">
        <v>859</v>
      </c>
      <c r="E22" s="410" t="s">
        <v>1610</v>
      </c>
      <c r="F22" s="410" t="s">
        <v>319</v>
      </c>
      <c r="G22" s="417">
        <v>918.37</v>
      </c>
      <c r="H22" s="401">
        <v>720</v>
      </c>
      <c r="I22" s="401">
        <v>30</v>
      </c>
    </row>
    <row r="23" spans="1:9" ht="45" x14ac:dyDescent="0.2">
      <c r="A23" s="91">
        <v>15</v>
      </c>
      <c r="B23" s="410" t="s">
        <v>1172</v>
      </c>
      <c r="C23" s="410" t="s">
        <v>1173</v>
      </c>
      <c r="D23" s="410" t="s">
        <v>860</v>
      </c>
      <c r="E23" s="410" t="s">
        <v>1611</v>
      </c>
      <c r="F23" s="410" t="s">
        <v>319</v>
      </c>
      <c r="G23" s="417">
        <v>3826.53</v>
      </c>
      <c r="H23" s="401">
        <v>3000</v>
      </c>
      <c r="I23" s="401">
        <v>750</v>
      </c>
    </row>
    <row r="24" spans="1:9" ht="30" x14ac:dyDescent="0.2">
      <c r="A24" s="91">
        <v>16</v>
      </c>
      <c r="B24" s="410" t="s">
        <v>1149</v>
      </c>
      <c r="C24" s="410" t="s">
        <v>1174</v>
      </c>
      <c r="D24" s="410" t="s">
        <v>861</v>
      </c>
      <c r="E24" s="410" t="s">
        <v>1612</v>
      </c>
      <c r="F24" s="410" t="s">
        <v>319</v>
      </c>
      <c r="G24" s="417">
        <v>1530.61</v>
      </c>
      <c r="H24" s="401">
        <v>1200</v>
      </c>
      <c r="I24" s="401">
        <v>300</v>
      </c>
    </row>
    <row r="25" spans="1:9" ht="30" x14ac:dyDescent="0.2">
      <c r="A25" s="91">
        <v>17</v>
      </c>
      <c r="B25" s="410" t="s">
        <v>1175</v>
      </c>
      <c r="C25" s="410" t="s">
        <v>1176</v>
      </c>
      <c r="D25" s="410" t="s">
        <v>833</v>
      </c>
      <c r="E25" s="410" t="s">
        <v>1613</v>
      </c>
      <c r="F25" s="410" t="s">
        <v>319</v>
      </c>
      <c r="G25" s="417">
        <v>1377.55</v>
      </c>
      <c r="H25" s="401">
        <v>1080</v>
      </c>
      <c r="I25" s="401">
        <v>120</v>
      </c>
    </row>
    <row r="26" spans="1:9" ht="30" x14ac:dyDescent="0.2">
      <c r="A26" s="91">
        <v>18</v>
      </c>
      <c r="B26" s="410" t="s">
        <v>1177</v>
      </c>
      <c r="C26" s="410" t="s">
        <v>1178</v>
      </c>
      <c r="D26" s="410" t="s">
        <v>862</v>
      </c>
      <c r="E26" s="410" t="s">
        <v>1614</v>
      </c>
      <c r="F26" s="410" t="s">
        <v>319</v>
      </c>
      <c r="G26" s="417">
        <v>994.9</v>
      </c>
      <c r="H26" s="401">
        <v>780</v>
      </c>
      <c r="I26" s="401">
        <v>45</v>
      </c>
    </row>
    <row r="27" spans="1:9" ht="45" x14ac:dyDescent="0.2">
      <c r="A27" s="91">
        <v>19</v>
      </c>
      <c r="B27" s="410" t="s">
        <v>1179</v>
      </c>
      <c r="C27" s="410" t="s">
        <v>1180</v>
      </c>
      <c r="D27" s="410" t="s">
        <v>863</v>
      </c>
      <c r="E27" s="410" t="s">
        <v>1607</v>
      </c>
      <c r="F27" s="410" t="s">
        <v>319</v>
      </c>
      <c r="G27" s="417">
        <v>765.31</v>
      </c>
      <c r="H27" s="401">
        <v>600</v>
      </c>
      <c r="I27" s="401">
        <v>0</v>
      </c>
    </row>
    <row r="28" spans="1:9" ht="45" x14ac:dyDescent="0.2">
      <c r="A28" s="91">
        <v>20</v>
      </c>
      <c r="B28" s="410" t="s">
        <v>1181</v>
      </c>
      <c r="C28" s="410" t="s">
        <v>1182</v>
      </c>
      <c r="D28" s="410" t="s">
        <v>864</v>
      </c>
      <c r="E28" s="410" t="s">
        <v>1615</v>
      </c>
      <c r="F28" s="410" t="s">
        <v>319</v>
      </c>
      <c r="G28" s="417">
        <v>535.71</v>
      </c>
      <c r="H28" s="401">
        <v>420</v>
      </c>
      <c r="I28" s="401">
        <v>0</v>
      </c>
    </row>
    <row r="29" spans="1:9" ht="45" x14ac:dyDescent="0.2">
      <c r="A29" s="91">
        <v>21</v>
      </c>
      <c r="B29" s="410" t="s">
        <v>1145</v>
      </c>
      <c r="C29" s="410" t="s">
        <v>1183</v>
      </c>
      <c r="D29" s="410" t="s">
        <v>865</v>
      </c>
      <c r="E29" s="410" t="s">
        <v>1615</v>
      </c>
      <c r="F29" s="410" t="s">
        <v>319</v>
      </c>
      <c r="G29" s="417">
        <v>535.71</v>
      </c>
      <c r="H29" s="401">
        <v>420</v>
      </c>
      <c r="I29" s="401">
        <v>0</v>
      </c>
    </row>
    <row r="30" spans="1:9" ht="45" x14ac:dyDescent="0.2">
      <c r="A30" s="91">
        <v>22</v>
      </c>
      <c r="B30" s="410" t="s">
        <v>1184</v>
      </c>
      <c r="C30" s="410" t="s">
        <v>1185</v>
      </c>
      <c r="D30" s="410" t="s">
        <v>866</v>
      </c>
      <c r="E30" s="410" t="s">
        <v>1616</v>
      </c>
      <c r="F30" s="410" t="s">
        <v>319</v>
      </c>
      <c r="G30" s="417">
        <v>382.65</v>
      </c>
      <c r="H30" s="401">
        <v>300</v>
      </c>
      <c r="I30" s="401">
        <v>0</v>
      </c>
    </row>
    <row r="31" spans="1:9" ht="15" x14ac:dyDescent="0.2">
      <c r="A31" s="91">
        <v>23</v>
      </c>
      <c r="B31" s="410" t="s">
        <v>1186</v>
      </c>
      <c r="C31" s="410" t="s">
        <v>1187</v>
      </c>
      <c r="D31" s="410" t="s">
        <v>867</v>
      </c>
      <c r="E31" s="410" t="s">
        <v>1617</v>
      </c>
      <c r="F31" s="410" t="s">
        <v>319</v>
      </c>
      <c r="G31" s="417">
        <v>1377.55</v>
      </c>
      <c r="H31" s="401">
        <v>1080</v>
      </c>
      <c r="I31" s="401">
        <v>120</v>
      </c>
    </row>
    <row r="32" spans="1:9" ht="15" x14ac:dyDescent="0.2">
      <c r="A32" s="91">
        <v>24</v>
      </c>
      <c r="B32" s="410" t="s">
        <v>1166</v>
      </c>
      <c r="C32" s="410" t="s">
        <v>1188</v>
      </c>
      <c r="D32" s="410" t="s">
        <v>868</v>
      </c>
      <c r="E32" s="410" t="s">
        <v>1618</v>
      </c>
      <c r="F32" s="410" t="s">
        <v>319</v>
      </c>
      <c r="G32" s="417">
        <v>1147.96</v>
      </c>
      <c r="H32" s="401">
        <v>900</v>
      </c>
      <c r="I32" s="401">
        <v>75</v>
      </c>
    </row>
    <row r="33" spans="1:9" ht="15" x14ac:dyDescent="0.2">
      <c r="A33" s="91">
        <v>25</v>
      </c>
      <c r="B33" s="410" t="s">
        <v>1151</v>
      </c>
      <c r="C33" s="410" t="s">
        <v>1189</v>
      </c>
      <c r="D33" s="410" t="s">
        <v>869</v>
      </c>
      <c r="E33" s="410" t="s">
        <v>1619</v>
      </c>
      <c r="F33" s="410" t="s">
        <v>319</v>
      </c>
      <c r="G33" s="417">
        <v>765.31</v>
      </c>
      <c r="H33" s="401">
        <v>600</v>
      </c>
      <c r="I33" s="401">
        <v>0</v>
      </c>
    </row>
    <row r="34" spans="1:9" ht="45" x14ac:dyDescent="0.2">
      <c r="A34" s="91">
        <v>26</v>
      </c>
      <c r="B34" s="410" t="s">
        <v>1160</v>
      </c>
      <c r="C34" s="410" t="s">
        <v>1190</v>
      </c>
      <c r="D34" s="410" t="s">
        <v>870</v>
      </c>
      <c r="E34" s="410" t="s">
        <v>1620</v>
      </c>
      <c r="F34" s="410" t="s">
        <v>319</v>
      </c>
      <c r="G34" s="417">
        <v>1125</v>
      </c>
      <c r="H34" s="401">
        <v>900</v>
      </c>
      <c r="I34" s="401">
        <v>75</v>
      </c>
    </row>
    <row r="35" spans="1:9" ht="45" x14ac:dyDescent="0.2">
      <c r="A35" s="91">
        <v>27</v>
      </c>
      <c r="B35" s="410" t="s">
        <v>1160</v>
      </c>
      <c r="C35" s="410" t="s">
        <v>1191</v>
      </c>
      <c r="D35" s="410" t="s">
        <v>835</v>
      </c>
      <c r="E35" s="410" t="s">
        <v>1620</v>
      </c>
      <c r="F35" s="410" t="s">
        <v>319</v>
      </c>
      <c r="G35" s="417">
        <v>600</v>
      </c>
      <c r="H35" s="401">
        <v>480</v>
      </c>
      <c r="I35" s="401">
        <v>0</v>
      </c>
    </row>
    <row r="36" spans="1:9" ht="15" x14ac:dyDescent="0.2">
      <c r="A36" s="91">
        <v>28</v>
      </c>
      <c r="B36" s="410" t="s">
        <v>1192</v>
      </c>
      <c r="C36" s="410" t="s">
        <v>1193</v>
      </c>
      <c r="D36" s="410" t="s">
        <v>871</v>
      </c>
      <c r="E36" s="410" t="s">
        <v>1619</v>
      </c>
      <c r="F36" s="410" t="s">
        <v>319</v>
      </c>
      <c r="G36" s="417">
        <v>612.24</v>
      </c>
      <c r="H36" s="401">
        <v>480</v>
      </c>
      <c r="I36" s="401">
        <v>0</v>
      </c>
    </row>
    <row r="37" spans="1:9" ht="15" x14ac:dyDescent="0.2">
      <c r="A37" s="91">
        <v>29</v>
      </c>
      <c r="B37" s="410" t="s">
        <v>1194</v>
      </c>
      <c r="C37" s="410" t="s">
        <v>1195</v>
      </c>
      <c r="D37" s="410" t="s">
        <v>872</v>
      </c>
      <c r="E37" s="410" t="s">
        <v>1619</v>
      </c>
      <c r="F37" s="410" t="s">
        <v>319</v>
      </c>
      <c r="G37" s="417">
        <v>612.24</v>
      </c>
      <c r="H37" s="401">
        <v>480</v>
      </c>
      <c r="I37" s="401">
        <v>0</v>
      </c>
    </row>
    <row r="38" spans="1:9" ht="15" x14ac:dyDescent="0.2">
      <c r="A38" s="91">
        <v>30</v>
      </c>
      <c r="B38" s="410" t="s">
        <v>1170</v>
      </c>
      <c r="C38" s="410" t="s">
        <v>1196</v>
      </c>
      <c r="D38" s="410" t="s">
        <v>873</v>
      </c>
      <c r="E38" s="410" t="s">
        <v>1621</v>
      </c>
      <c r="F38" s="410" t="s">
        <v>319</v>
      </c>
      <c r="G38" s="417">
        <v>562.5</v>
      </c>
      <c r="H38" s="401">
        <v>450</v>
      </c>
      <c r="I38" s="401">
        <v>0</v>
      </c>
    </row>
    <row r="39" spans="1:9" ht="15" x14ac:dyDescent="0.2">
      <c r="A39" s="91">
        <v>31</v>
      </c>
      <c r="B39" s="410" t="s">
        <v>1197</v>
      </c>
      <c r="C39" s="410" t="s">
        <v>1198</v>
      </c>
      <c r="D39" s="410" t="s">
        <v>874</v>
      </c>
      <c r="E39" s="410" t="s">
        <v>1622</v>
      </c>
      <c r="F39" s="410" t="s">
        <v>319</v>
      </c>
      <c r="G39" s="417">
        <v>535.71</v>
      </c>
      <c r="H39" s="401">
        <v>420</v>
      </c>
      <c r="I39" s="401">
        <v>0</v>
      </c>
    </row>
    <row r="40" spans="1:9" ht="15" x14ac:dyDescent="0.2">
      <c r="A40" s="91">
        <v>32</v>
      </c>
      <c r="B40" s="410" t="s">
        <v>1199</v>
      </c>
      <c r="C40" s="410" t="s">
        <v>1200</v>
      </c>
      <c r="D40" s="410" t="s">
        <v>875</v>
      </c>
      <c r="E40" s="410" t="s">
        <v>1622</v>
      </c>
      <c r="F40" s="410" t="s">
        <v>319</v>
      </c>
      <c r="G40" s="417">
        <v>382.65</v>
      </c>
      <c r="H40" s="401">
        <v>300</v>
      </c>
      <c r="I40" s="401">
        <v>0</v>
      </c>
    </row>
    <row r="41" spans="1:9" ht="45" x14ac:dyDescent="0.2">
      <c r="A41" s="91">
        <v>33</v>
      </c>
      <c r="B41" s="410" t="s">
        <v>1201</v>
      </c>
      <c r="C41" s="410" t="s">
        <v>1202</v>
      </c>
      <c r="D41" s="410" t="s">
        <v>876</v>
      </c>
      <c r="E41" s="410" t="s">
        <v>1623</v>
      </c>
      <c r="F41" s="410" t="s">
        <v>319</v>
      </c>
      <c r="G41" s="417">
        <v>1500</v>
      </c>
      <c r="H41" s="401">
        <v>1200</v>
      </c>
      <c r="I41" s="401">
        <v>150</v>
      </c>
    </row>
    <row r="42" spans="1:9" ht="30" x14ac:dyDescent="0.2">
      <c r="A42" s="91">
        <v>34</v>
      </c>
      <c r="B42" s="410" t="s">
        <v>1203</v>
      </c>
      <c r="C42" s="410" t="s">
        <v>1204</v>
      </c>
      <c r="D42" s="410" t="s">
        <v>877</v>
      </c>
      <c r="E42" s="410" t="s">
        <v>1624</v>
      </c>
      <c r="F42" s="410" t="s">
        <v>319</v>
      </c>
      <c r="G42" s="417">
        <v>975</v>
      </c>
      <c r="H42" s="401">
        <v>780</v>
      </c>
      <c r="I42" s="401">
        <v>45</v>
      </c>
    </row>
    <row r="43" spans="1:9" ht="30" x14ac:dyDescent="0.2">
      <c r="A43" s="91">
        <v>35</v>
      </c>
      <c r="B43" s="410" t="s">
        <v>1205</v>
      </c>
      <c r="C43" s="410" t="s">
        <v>1206</v>
      </c>
      <c r="D43" s="410" t="s">
        <v>878</v>
      </c>
      <c r="E43" s="410" t="s">
        <v>1625</v>
      </c>
      <c r="F43" s="410" t="s">
        <v>319</v>
      </c>
      <c r="G43" s="417">
        <v>459.18</v>
      </c>
      <c r="H43" s="401">
        <v>360</v>
      </c>
      <c r="I43" s="401">
        <v>0</v>
      </c>
    </row>
    <row r="44" spans="1:9" ht="30" x14ac:dyDescent="0.2">
      <c r="A44" s="91">
        <v>36</v>
      </c>
      <c r="B44" s="410" t="s">
        <v>1207</v>
      </c>
      <c r="C44" s="410" t="s">
        <v>1208</v>
      </c>
      <c r="D44" s="410" t="s">
        <v>879</v>
      </c>
      <c r="E44" s="410" t="s">
        <v>1625</v>
      </c>
      <c r="F44" s="410" t="s">
        <v>319</v>
      </c>
      <c r="G44" s="417">
        <v>1125</v>
      </c>
      <c r="H44" s="401">
        <v>900</v>
      </c>
      <c r="I44" s="401">
        <v>75</v>
      </c>
    </row>
    <row r="45" spans="1:9" ht="30" x14ac:dyDescent="0.2">
      <c r="A45" s="91">
        <v>37</v>
      </c>
      <c r="B45" s="410" t="s">
        <v>1209</v>
      </c>
      <c r="C45" s="410" t="s">
        <v>1178</v>
      </c>
      <c r="D45" s="410" t="s">
        <v>880</v>
      </c>
      <c r="E45" s="410" t="s">
        <v>1625</v>
      </c>
      <c r="F45" s="410" t="s">
        <v>319</v>
      </c>
      <c r="G45" s="417">
        <v>382.65</v>
      </c>
      <c r="H45" s="401">
        <v>300</v>
      </c>
      <c r="I45" s="401">
        <v>0</v>
      </c>
    </row>
    <row r="46" spans="1:9" ht="30" x14ac:dyDescent="0.2">
      <c r="A46" s="91">
        <v>38</v>
      </c>
      <c r="B46" s="410" t="s">
        <v>1210</v>
      </c>
      <c r="C46" s="410" t="s">
        <v>1211</v>
      </c>
      <c r="D46" s="410" t="s">
        <v>881</v>
      </c>
      <c r="E46" s="410" t="s">
        <v>1625</v>
      </c>
      <c r="F46" s="410" t="s">
        <v>319</v>
      </c>
      <c r="G46" s="417">
        <v>459.18</v>
      </c>
      <c r="H46" s="401">
        <v>360</v>
      </c>
      <c r="I46" s="401">
        <v>0</v>
      </c>
    </row>
    <row r="47" spans="1:9" ht="30" x14ac:dyDescent="0.2">
      <c r="A47" s="91">
        <v>39</v>
      </c>
      <c r="B47" s="410" t="s">
        <v>1212</v>
      </c>
      <c r="C47" s="410" t="s">
        <v>1213</v>
      </c>
      <c r="D47" s="410" t="s">
        <v>882</v>
      </c>
      <c r="E47" s="410" t="s">
        <v>1625</v>
      </c>
      <c r="F47" s="410" t="s">
        <v>319</v>
      </c>
      <c r="G47" s="417">
        <v>382.65</v>
      </c>
      <c r="H47" s="401">
        <v>300</v>
      </c>
      <c r="I47" s="401">
        <v>0</v>
      </c>
    </row>
    <row r="48" spans="1:9" ht="30" x14ac:dyDescent="0.2">
      <c r="A48" s="91">
        <v>40</v>
      </c>
      <c r="B48" s="410" t="s">
        <v>1214</v>
      </c>
      <c r="C48" s="410" t="s">
        <v>1215</v>
      </c>
      <c r="D48" s="410">
        <v>11001008513</v>
      </c>
      <c r="E48" s="410" t="s">
        <v>1625</v>
      </c>
      <c r="F48" s="410" t="s">
        <v>319</v>
      </c>
      <c r="G48" s="417">
        <v>344.39</v>
      </c>
      <c r="H48" s="401">
        <v>270</v>
      </c>
      <c r="I48" s="401">
        <v>0</v>
      </c>
    </row>
    <row r="49" spans="1:9" ht="15" x14ac:dyDescent="0.2">
      <c r="A49" s="91">
        <v>41</v>
      </c>
      <c r="B49" s="410" t="s">
        <v>1151</v>
      </c>
      <c r="C49" s="410" t="s">
        <v>1216</v>
      </c>
      <c r="D49" s="410" t="s">
        <v>883</v>
      </c>
      <c r="E49" s="410" t="s">
        <v>1626</v>
      </c>
      <c r="F49" s="410" t="s">
        <v>319</v>
      </c>
      <c r="G49" s="417">
        <v>2625</v>
      </c>
      <c r="H49" s="401">
        <v>2100</v>
      </c>
      <c r="I49" s="401">
        <v>525</v>
      </c>
    </row>
    <row r="50" spans="1:9" ht="45" x14ac:dyDescent="0.2">
      <c r="A50" s="91">
        <v>42</v>
      </c>
      <c r="B50" s="410" t="s">
        <v>1197</v>
      </c>
      <c r="C50" s="410" t="s">
        <v>1217</v>
      </c>
      <c r="D50" s="410" t="s">
        <v>884</v>
      </c>
      <c r="E50" s="410" t="s">
        <v>1627</v>
      </c>
      <c r="F50" s="410" t="s">
        <v>319</v>
      </c>
      <c r="G50" s="417">
        <v>306.12</v>
      </c>
      <c r="H50" s="401">
        <v>240</v>
      </c>
      <c r="I50" s="401">
        <v>0</v>
      </c>
    </row>
    <row r="51" spans="1:9" ht="45" x14ac:dyDescent="0.2">
      <c r="A51" s="91">
        <v>43</v>
      </c>
      <c r="B51" s="410" t="s">
        <v>1212</v>
      </c>
      <c r="C51" s="410" t="s">
        <v>1218</v>
      </c>
      <c r="D51" s="410" t="s">
        <v>834</v>
      </c>
      <c r="E51" s="410" t="s">
        <v>1628</v>
      </c>
      <c r="F51" s="410" t="s">
        <v>319</v>
      </c>
      <c r="G51" s="417">
        <v>765.31</v>
      </c>
      <c r="H51" s="401">
        <v>600</v>
      </c>
      <c r="I51" s="401">
        <v>0</v>
      </c>
    </row>
    <row r="52" spans="1:9" ht="75" x14ac:dyDescent="0.2">
      <c r="A52" s="91">
        <v>44</v>
      </c>
      <c r="B52" s="410" t="s">
        <v>1219</v>
      </c>
      <c r="C52" s="410" t="s">
        <v>1220</v>
      </c>
      <c r="D52" s="410" t="s">
        <v>885</v>
      </c>
      <c r="E52" s="410" t="s">
        <v>1629</v>
      </c>
      <c r="F52" s="410" t="s">
        <v>319</v>
      </c>
      <c r="G52" s="417">
        <v>1530.61</v>
      </c>
      <c r="H52" s="401">
        <v>1200</v>
      </c>
      <c r="I52" s="401">
        <v>300</v>
      </c>
    </row>
    <row r="53" spans="1:9" ht="45" x14ac:dyDescent="0.2">
      <c r="A53" s="91">
        <v>45</v>
      </c>
      <c r="B53" s="410" t="s">
        <v>1221</v>
      </c>
      <c r="C53" s="410" t="s">
        <v>1169</v>
      </c>
      <c r="D53" s="410" t="s">
        <v>886</v>
      </c>
      <c r="E53" s="410" t="s">
        <v>1630</v>
      </c>
      <c r="F53" s="410" t="s">
        <v>319</v>
      </c>
      <c r="G53" s="417">
        <v>612.24</v>
      </c>
      <c r="H53" s="401">
        <v>480</v>
      </c>
      <c r="I53" s="401">
        <v>0</v>
      </c>
    </row>
    <row r="54" spans="1:9" ht="75" x14ac:dyDescent="0.2">
      <c r="A54" s="91">
        <v>46</v>
      </c>
      <c r="B54" s="410" t="s">
        <v>1222</v>
      </c>
      <c r="C54" s="410" t="s">
        <v>1223</v>
      </c>
      <c r="D54" s="410" t="s">
        <v>887</v>
      </c>
      <c r="E54" s="410" t="s">
        <v>1631</v>
      </c>
      <c r="F54" s="410" t="s">
        <v>319</v>
      </c>
      <c r="G54" s="417">
        <v>612.24</v>
      </c>
      <c r="H54" s="401">
        <v>480</v>
      </c>
      <c r="I54" s="401">
        <v>0</v>
      </c>
    </row>
    <row r="55" spans="1:9" ht="45" x14ac:dyDescent="0.2">
      <c r="A55" s="91">
        <v>47</v>
      </c>
      <c r="B55" s="410" t="s">
        <v>1224</v>
      </c>
      <c r="C55" s="410" t="s">
        <v>1225</v>
      </c>
      <c r="D55" s="410" t="s">
        <v>888</v>
      </c>
      <c r="E55" s="410" t="s">
        <v>1632</v>
      </c>
      <c r="F55" s="410" t="s">
        <v>319</v>
      </c>
      <c r="G55" s="417">
        <v>535.71</v>
      </c>
      <c r="H55" s="401">
        <v>420</v>
      </c>
      <c r="I55" s="401">
        <v>0</v>
      </c>
    </row>
    <row r="56" spans="1:9" ht="45" x14ac:dyDescent="0.2">
      <c r="A56" s="91">
        <v>48</v>
      </c>
      <c r="B56" s="410" t="s">
        <v>1175</v>
      </c>
      <c r="C56" s="410" t="s">
        <v>1220</v>
      </c>
      <c r="D56" s="410">
        <v>60001033872</v>
      </c>
      <c r="E56" s="410" t="s">
        <v>1633</v>
      </c>
      <c r="F56" s="410" t="s">
        <v>319</v>
      </c>
      <c r="G56" s="417">
        <v>573.98</v>
      </c>
      <c r="H56" s="401">
        <v>450</v>
      </c>
      <c r="I56" s="401">
        <v>0</v>
      </c>
    </row>
    <row r="57" spans="1:9" ht="45" x14ac:dyDescent="0.2">
      <c r="A57" s="91">
        <v>49</v>
      </c>
      <c r="B57" s="410" t="s">
        <v>1226</v>
      </c>
      <c r="C57" s="410" t="s">
        <v>1227</v>
      </c>
      <c r="D57" s="410" t="s">
        <v>889</v>
      </c>
      <c r="E57" s="410" t="s">
        <v>1634</v>
      </c>
      <c r="F57" s="410" t="s">
        <v>319</v>
      </c>
      <c r="G57" s="417">
        <v>688.78</v>
      </c>
      <c r="H57" s="401">
        <v>540</v>
      </c>
      <c r="I57" s="401">
        <v>0</v>
      </c>
    </row>
    <row r="58" spans="1:9" ht="45" x14ac:dyDescent="0.2">
      <c r="A58" s="91">
        <v>50</v>
      </c>
      <c r="B58" s="410" t="s">
        <v>1228</v>
      </c>
      <c r="C58" s="410" t="s">
        <v>1229</v>
      </c>
      <c r="D58" s="410" t="s">
        <v>890</v>
      </c>
      <c r="E58" s="410" t="s">
        <v>1635</v>
      </c>
      <c r="F58" s="410" t="s">
        <v>319</v>
      </c>
      <c r="G58" s="417">
        <v>262.5</v>
      </c>
      <c r="H58" s="401">
        <v>210</v>
      </c>
      <c r="I58" s="401">
        <v>0</v>
      </c>
    </row>
    <row r="59" spans="1:9" ht="45" x14ac:dyDescent="0.2">
      <c r="A59" s="91">
        <v>51</v>
      </c>
      <c r="B59" s="410" t="s">
        <v>1168</v>
      </c>
      <c r="C59" s="410" t="s">
        <v>1230</v>
      </c>
      <c r="D59" s="410" t="s">
        <v>891</v>
      </c>
      <c r="E59" s="410" t="s">
        <v>1636</v>
      </c>
      <c r="F59" s="410" t="s">
        <v>319</v>
      </c>
      <c r="G59" s="417">
        <v>382.65</v>
      </c>
      <c r="H59" s="401">
        <v>300</v>
      </c>
      <c r="I59" s="401">
        <v>0</v>
      </c>
    </row>
    <row r="60" spans="1:9" ht="30" x14ac:dyDescent="0.2">
      <c r="A60" s="91">
        <v>52</v>
      </c>
      <c r="B60" s="410" t="s">
        <v>1231</v>
      </c>
      <c r="C60" s="410" t="s">
        <v>1232</v>
      </c>
      <c r="D60" s="410" t="s">
        <v>892</v>
      </c>
      <c r="E60" s="410" t="s">
        <v>1637</v>
      </c>
      <c r="F60" s="410" t="s">
        <v>319</v>
      </c>
      <c r="G60" s="417">
        <v>1147.96</v>
      </c>
      <c r="H60" s="401">
        <v>900</v>
      </c>
      <c r="I60" s="401">
        <v>75</v>
      </c>
    </row>
    <row r="61" spans="1:9" ht="45" x14ac:dyDescent="0.2">
      <c r="A61" s="91">
        <v>53</v>
      </c>
      <c r="B61" s="410" t="s">
        <v>1233</v>
      </c>
      <c r="C61" s="410" t="s">
        <v>1234</v>
      </c>
      <c r="D61" s="410">
        <v>59001024846</v>
      </c>
      <c r="E61" s="410" t="s">
        <v>1638</v>
      </c>
      <c r="F61" s="410" t="s">
        <v>319</v>
      </c>
      <c r="G61" s="417">
        <v>535.71</v>
      </c>
      <c r="H61" s="401">
        <v>420</v>
      </c>
      <c r="I61" s="401">
        <v>0</v>
      </c>
    </row>
    <row r="62" spans="1:9" ht="75" x14ac:dyDescent="0.2">
      <c r="A62" s="91">
        <v>54</v>
      </c>
      <c r="B62" s="410" t="s">
        <v>1235</v>
      </c>
      <c r="C62" s="410" t="s">
        <v>1236</v>
      </c>
      <c r="D62" s="410" t="s">
        <v>893</v>
      </c>
      <c r="E62" s="410" t="s">
        <v>1639</v>
      </c>
      <c r="F62" s="410" t="s">
        <v>319</v>
      </c>
      <c r="G62" s="417">
        <v>612.24</v>
      </c>
      <c r="H62" s="401">
        <v>480</v>
      </c>
      <c r="I62" s="401">
        <v>0</v>
      </c>
    </row>
    <row r="63" spans="1:9" ht="45" x14ac:dyDescent="0.2">
      <c r="A63" s="91">
        <v>55</v>
      </c>
      <c r="B63" s="410" t="s">
        <v>1237</v>
      </c>
      <c r="C63" s="410" t="s">
        <v>1238</v>
      </c>
      <c r="D63" s="410">
        <v>59001001547</v>
      </c>
      <c r="E63" s="410" t="s">
        <v>1640</v>
      </c>
      <c r="F63" s="410" t="s">
        <v>319</v>
      </c>
      <c r="G63" s="417">
        <v>688.78</v>
      </c>
      <c r="H63" s="401">
        <v>540</v>
      </c>
      <c r="I63" s="401">
        <v>0</v>
      </c>
    </row>
    <row r="64" spans="1:9" ht="30" x14ac:dyDescent="0.2">
      <c r="A64" s="91">
        <v>56</v>
      </c>
      <c r="B64" s="410" t="s">
        <v>1239</v>
      </c>
      <c r="C64" s="410" t="s">
        <v>1240</v>
      </c>
      <c r="D64" s="410" t="s">
        <v>894</v>
      </c>
      <c r="E64" s="410" t="s">
        <v>1641</v>
      </c>
      <c r="F64" s="410" t="s">
        <v>319</v>
      </c>
      <c r="G64" s="417">
        <v>382.65</v>
      </c>
      <c r="H64" s="401">
        <v>300</v>
      </c>
      <c r="I64" s="401">
        <v>0</v>
      </c>
    </row>
    <row r="65" spans="1:9" ht="30" x14ac:dyDescent="0.2">
      <c r="A65" s="91">
        <v>57</v>
      </c>
      <c r="B65" s="410" t="s">
        <v>1241</v>
      </c>
      <c r="C65" s="410" t="s">
        <v>1242</v>
      </c>
      <c r="D65" s="410">
        <v>20001022189</v>
      </c>
      <c r="E65" s="410" t="s">
        <v>1642</v>
      </c>
      <c r="F65" s="410" t="s">
        <v>319</v>
      </c>
      <c r="G65" s="417">
        <v>573.98</v>
      </c>
      <c r="H65" s="401">
        <v>450</v>
      </c>
      <c r="I65" s="401">
        <v>0</v>
      </c>
    </row>
    <row r="66" spans="1:9" ht="45" x14ac:dyDescent="0.2">
      <c r="A66" s="91">
        <v>58</v>
      </c>
      <c r="B66" s="410" t="s">
        <v>1243</v>
      </c>
      <c r="C66" s="410" t="s">
        <v>1244</v>
      </c>
      <c r="D66" s="410">
        <v>20001042625</v>
      </c>
      <c r="E66" s="410" t="s">
        <v>1643</v>
      </c>
      <c r="F66" s="410" t="s">
        <v>319</v>
      </c>
      <c r="G66" s="417">
        <v>262.5</v>
      </c>
      <c r="H66" s="401">
        <v>210</v>
      </c>
      <c r="I66" s="401">
        <v>0</v>
      </c>
    </row>
    <row r="67" spans="1:9" ht="45" x14ac:dyDescent="0.2">
      <c r="A67" s="91">
        <v>59</v>
      </c>
      <c r="B67" s="410" t="s">
        <v>1241</v>
      </c>
      <c r="C67" s="410" t="s">
        <v>1245</v>
      </c>
      <c r="D67" s="410" t="s">
        <v>895</v>
      </c>
      <c r="E67" s="410" t="s">
        <v>1644</v>
      </c>
      <c r="F67" s="410" t="s">
        <v>319</v>
      </c>
      <c r="G67" s="417">
        <v>344.39</v>
      </c>
      <c r="H67" s="401">
        <v>270</v>
      </c>
      <c r="I67" s="401">
        <v>0</v>
      </c>
    </row>
    <row r="68" spans="1:9" ht="45" x14ac:dyDescent="0.2">
      <c r="A68" s="91">
        <v>60</v>
      </c>
      <c r="B68" s="410" t="s">
        <v>1246</v>
      </c>
      <c r="C68" s="410" t="s">
        <v>1247</v>
      </c>
      <c r="D68" s="410" t="s">
        <v>1574</v>
      </c>
      <c r="E68" s="410" t="s">
        <v>1645</v>
      </c>
      <c r="F68" s="410" t="s">
        <v>319</v>
      </c>
      <c r="G68" s="417">
        <v>191.33</v>
      </c>
      <c r="H68" s="401">
        <v>150</v>
      </c>
      <c r="I68" s="401">
        <v>0</v>
      </c>
    </row>
    <row r="69" spans="1:9" ht="30" x14ac:dyDescent="0.2">
      <c r="A69" s="91">
        <v>61</v>
      </c>
      <c r="B69" s="410" t="s">
        <v>1248</v>
      </c>
      <c r="C69" s="410" t="s">
        <v>1249</v>
      </c>
      <c r="D69" s="410" t="s">
        <v>896</v>
      </c>
      <c r="E69" s="410" t="s">
        <v>1646</v>
      </c>
      <c r="F69" s="410" t="s">
        <v>319</v>
      </c>
      <c r="G69" s="417">
        <v>612.24</v>
      </c>
      <c r="H69" s="401">
        <v>480</v>
      </c>
      <c r="I69" s="401">
        <v>0</v>
      </c>
    </row>
    <row r="70" spans="1:9" ht="45" x14ac:dyDescent="0.2">
      <c r="A70" s="91">
        <v>62</v>
      </c>
      <c r="B70" s="410" t="s">
        <v>1250</v>
      </c>
      <c r="C70" s="410" t="s">
        <v>1251</v>
      </c>
      <c r="D70" s="410" t="s">
        <v>897</v>
      </c>
      <c r="E70" s="410" t="s">
        <v>1647</v>
      </c>
      <c r="F70" s="410" t="s">
        <v>319</v>
      </c>
      <c r="G70" s="417">
        <v>267.86</v>
      </c>
      <c r="H70" s="401">
        <v>210</v>
      </c>
      <c r="I70" s="401">
        <v>0</v>
      </c>
    </row>
    <row r="71" spans="1:9" ht="30" x14ac:dyDescent="0.2">
      <c r="A71" s="91">
        <v>63</v>
      </c>
      <c r="B71" s="410" t="s">
        <v>1252</v>
      </c>
      <c r="C71" s="410" t="s">
        <v>1253</v>
      </c>
      <c r="D71" s="410" t="s">
        <v>898</v>
      </c>
      <c r="E71" s="410" t="s">
        <v>1648</v>
      </c>
      <c r="F71" s="410" t="s">
        <v>319</v>
      </c>
      <c r="G71" s="417">
        <v>191.33</v>
      </c>
      <c r="H71" s="401">
        <v>150</v>
      </c>
      <c r="I71" s="401">
        <v>0</v>
      </c>
    </row>
    <row r="72" spans="1:9" ht="45" x14ac:dyDescent="0.2">
      <c r="A72" s="91">
        <v>64</v>
      </c>
      <c r="B72" s="410" t="s">
        <v>1254</v>
      </c>
      <c r="C72" s="410" t="s">
        <v>1255</v>
      </c>
      <c r="D72" s="410" t="s">
        <v>899</v>
      </c>
      <c r="E72" s="410" t="s">
        <v>1649</v>
      </c>
      <c r="F72" s="410" t="s">
        <v>319</v>
      </c>
      <c r="G72" s="417">
        <v>306.12</v>
      </c>
      <c r="H72" s="401">
        <v>240</v>
      </c>
      <c r="I72" s="401">
        <v>0</v>
      </c>
    </row>
    <row r="73" spans="1:9" ht="45" x14ac:dyDescent="0.2">
      <c r="A73" s="91">
        <v>65</v>
      </c>
      <c r="B73" s="410" t="s">
        <v>1256</v>
      </c>
      <c r="C73" s="410" t="s">
        <v>1242</v>
      </c>
      <c r="D73" s="410" t="s">
        <v>900</v>
      </c>
      <c r="E73" s="410" t="s">
        <v>1650</v>
      </c>
      <c r="F73" s="410" t="s">
        <v>319</v>
      </c>
      <c r="G73" s="417">
        <v>131.25</v>
      </c>
      <c r="H73" s="401">
        <v>105</v>
      </c>
      <c r="I73" s="401">
        <v>0</v>
      </c>
    </row>
    <row r="74" spans="1:9" ht="45" x14ac:dyDescent="0.2">
      <c r="A74" s="91">
        <v>66</v>
      </c>
      <c r="B74" s="410" t="s">
        <v>1257</v>
      </c>
      <c r="C74" s="410" t="s">
        <v>1258</v>
      </c>
      <c r="D74" s="410" t="s">
        <v>901</v>
      </c>
      <c r="E74" s="410" t="s">
        <v>1651</v>
      </c>
      <c r="F74" s="410" t="s">
        <v>319</v>
      </c>
      <c r="G74" s="417">
        <v>133.93</v>
      </c>
      <c r="H74" s="401">
        <v>105</v>
      </c>
      <c r="I74" s="401">
        <v>0</v>
      </c>
    </row>
    <row r="75" spans="1:9" ht="45" x14ac:dyDescent="0.2">
      <c r="A75" s="91">
        <v>67</v>
      </c>
      <c r="B75" s="410" t="s">
        <v>1179</v>
      </c>
      <c r="C75" s="410" t="s">
        <v>1259</v>
      </c>
      <c r="D75" s="410" t="s">
        <v>902</v>
      </c>
      <c r="E75" s="410" t="s">
        <v>1652</v>
      </c>
      <c r="F75" s="410" t="s">
        <v>319</v>
      </c>
      <c r="G75" s="417">
        <v>191.33</v>
      </c>
      <c r="H75" s="401">
        <v>150</v>
      </c>
      <c r="I75" s="401">
        <v>0</v>
      </c>
    </row>
    <row r="76" spans="1:9" ht="45" x14ac:dyDescent="0.2">
      <c r="A76" s="91">
        <v>68</v>
      </c>
      <c r="B76" s="410" t="s">
        <v>1153</v>
      </c>
      <c r="C76" s="410" t="s">
        <v>1260</v>
      </c>
      <c r="D76" s="410" t="s">
        <v>1575</v>
      </c>
      <c r="E76" s="410" t="s">
        <v>1653</v>
      </c>
      <c r="F76" s="410" t="s">
        <v>319</v>
      </c>
      <c r="G76" s="417">
        <v>382.65</v>
      </c>
      <c r="H76" s="401">
        <v>300</v>
      </c>
      <c r="I76" s="401">
        <v>0</v>
      </c>
    </row>
    <row r="77" spans="1:9" ht="45" x14ac:dyDescent="0.2">
      <c r="A77" s="91">
        <v>69</v>
      </c>
      <c r="B77" s="410" t="s">
        <v>1261</v>
      </c>
      <c r="C77" s="410" t="s">
        <v>1262</v>
      </c>
      <c r="D77" s="410">
        <v>36001003603</v>
      </c>
      <c r="E77" s="410" t="s">
        <v>1654</v>
      </c>
      <c r="F77" s="410" t="s">
        <v>319</v>
      </c>
      <c r="G77" s="417">
        <v>300</v>
      </c>
      <c r="H77" s="401">
        <v>240</v>
      </c>
      <c r="I77" s="401">
        <v>0</v>
      </c>
    </row>
    <row r="78" spans="1:9" ht="45" x14ac:dyDescent="0.2">
      <c r="A78" s="91">
        <v>70</v>
      </c>
      <c r="B78" s="410" t="s">
        <v>1263</v>
      </c>
      <c r="C78" s="410" t="s">
        <v>1264</v>
      </c>
      <c r="D78" s="410" t="s">
        <v>903</v>
      </c>
      <c r="E78" s="410" t="s">
        <v>1655</v>
      </c>
      <c r="F78" s="410" t="s">
        <v>319</v>
      </c>
      <c r="G78" s="417">
        <v>267.86</v>
      </c>
      <c r="H78" s="401">
        <v>210</v>
      </c>
      <c r="I78" s="401">
        <v>0</v>
      </c>
    </row>
    <row r="79" spans="1:9" ht="45" x14ac:dyDescent="0.2">
      <c r="A79" s="91">
        <v>71</v>
      </c>
      <c r="B79" s="410" t="s">
        <v>1153</v>
      </c>
      <c r="C79" s="410" t="s">
        <v>1265</v>
      </c>
      <c r="D79" s="410" t="s">
        <v>904</v>
      </c>
      <c r="E79" s="410" t="s">
        <v>1656</v>
      </c>
      <c r="F79" s="410" t="s">
        <v>319</v>
      </c>
      <c r="G79" s="417">
        <v>18.23</v>
      </c>
      <c r="H79" s="401">
        <v>14.29</v>
      </c>
      <c r="I79" s="401">
        <v>0</v>
      </c>
    </row>
    <row r="80" spans="1:9" ht="45" x14ac:dyDescent="0.2">
      <c r="A80" s="91">
        <v>72</v>
      </c>
      <c r="B80" s="410" t="s">
        <v>1151</v>
      </c>
      <c r="C80" s="410" t="s">
        <v>2138</v>
      </c>
      <c r="D80" s="410" t="s">
        <v>2154</v>
      </c>
      <c r="E80" s="410" t="s">
        <v>1656</v>
      </c>
      <c r="F80" s="410" t="s">
        <v>319</v>
      </c>
      <c r="G80" s="417">
        <v>173.1</v>
      </c>
      <c r="H80" s="401">
        <v>135.71</v>
      </c>
      <c r="I80" s="401">
        <v>0</v>
      </c>
    </row>
    <row r="81" spans="1:9" ht="45" x14ac:dyDescent="0.2">
      <c r="A81" s="91">
        <v>73</v>
      </c>
      <c r="B81" s="410" t="s">
        <v>1151</v>
      </c>
      <c r="C81" s="410" t="s">
        <v>1266</v>
      </c>
      <c r="D81" s="410">
        <v>13001062585</v>
      </c>
      <c r="E81" s="410" t="s">
        <v>1657</v>
      </c>
      <c r="F81" s="410" t="s">
        <v>319</v>
      </c>
      <c r="G81" s="417">
        <v>382.65</v>
      </c>
      <c r="H81" s="401">
        <v>300</v>
      </c>
      <c r="I81" s="401">
        <v>0</v>
      </c>
    </row>
    <row r="82" spans="1:9" ht="45" x14ac:dyDescent="0.2">
      <c r="A82" s="91">
        <v>74</v>
      </c>
      <c r="B82" s="410" t="s">
        <v>1267</v>
      </c>
      <c r="C82" s="410" t="s">
        <v>1268</v>
      </c>
      <c r="D82" s="410" t="s">
        <v>905</v>
      </c>
      <c r="E82" s="410" t="s">
        <v>1658</v>
      </c>
      <c r="F82" s="410" t="s">
        <v>319</v>
      </c>
      <c r="G82" s="417">
        <v>306.12</v>
      </c>
      <c r="H82" s="401">
        <v>240</v>
      </c>
      <c r="I82" s="401">
        <v>0</v>
      </c>
    </row>
    <row r="83" spans="1:9" ht="45" x14ac:dyDescent="0.2">
      <c r="A83" s="91">
        <v>75</v>
      </c>
      <c r="B83" s="410" t="s">
        <v>1269</v>
      </c>
      <c r="C83" s="410" t="s">
        <v>1270</v>
      </c>
      <c r="D83" s="410">
        <v>13001067259</v>
      </c>
      <c r="E83" s="410" t="s">
        <v>1659</v>
      </c>
      <c r="F83" s="410" t="s">
        <v>319</v>
      </c>
      <c r="G83" s="417">
        <v>267.86</v>
      </c>
      <c r="H83" s="401">
        <v>210</v>
      </c>
      <c r="I83" s="401">
        <v>0</v>
      </c>
    </row>
    <row r="84" spans="1:9" ht="45" x14ac:dyDescent="0.2">
      <c r="A84" s="91">
        <v>76</v>
      </c>
      <c r="B84" s="410" t="s">
        <v>1179</v>
      </c>
      <c r="C84" s="410" t="s">
        <v>1271</v>
      </c>
      <c r="D84" s="410" t="s">
        <v>906</v>
      </c>
      <c r="E84" s="410" t="s">
        <v>1660</v>
      </c>
      <c r="F84" s="410" t="s">
        <v>319</v>
      </c>
      <c r="G84" s="417">
        <v>191.33</v>
      </c>
      <c r="H84" s="401">
        <v>150</v>
      </c>
      <c r="I84" s="401">
        <v>0</v>
      </c>
    </row>
    <row r="85" spans="1:9" ht="30" x14ac:dyDescent="0.2">
      <c r="A85" s="91">
        <v>77</v>
      </c>
      <c r="B85" s="410" t="s">
        <v>1272</v>
      </c>
      <c r="C85" s="410" t="s">
        <v>1273</v>
      </c>
      <c r="D85" s="410" t="s">
        <v>907</v>
      </c>
      <c r="E85" s="410" t="s">
        <v>1661</v>
      </c>
      <c r="F85" s="410" t="s">
        <v>319</v>
      </c>
      <c r="G85" s="417">
        <v>1147.96</v>
      </c>
      <c r="H85" s="401">
        <v>900</v>
      </c>
      <c r="I85" s="401">
        <v>75</v>
      </c>
    </row>
    <row r="86" spans="1:9" ht="45" x14ac:dyDescent="0.2">
      <c r="A86" s="91">
        <v>78</v>
      </c>
      <c r="B86" s="410" t="s">
        <v>1203</v>
      </c>
      <c r="C86" s="410" t="s">
        <v>1274</v>
      </c>
      <c r="D86" s="410" t="s">
        <v>908</v>
      </c>
      <c r="E86" s="410" t="s">
        <v>1662</v>
      </c>
      <c r="F86" s="410" t="s">
        <v>319</v>
      </c>
      <c r="G86" s="417">
        <v>765.31</v>
      </c>
      <c r="H86" s="401">
        <v>600</v>
      </c>
      <c r="I86" s="401">
        <v>0</v>
      </c>
    </row>
    <row r="87" spans="1:9" ht="45" x14ac:dyDescent="0.2">
      <c r="A87" s="91">
        <v>79</v>
      </c>
      <c r="B87" s="410" t="s">
        <v>1275</v>
      </c>
      <c r="C87" s="410" t="s">
        <v>1276</v>
      </c>
      <c r="D87" s="410" t="s">
        <v>1576</v>
      </c>
      <c r="E87" s="410" t="s">
        <v>1663</v>
      </c>
      <c r="F87" s="410" t="s">
        <v>319</v>
      </c>
      <c r="G87" s="417">
        <v>267.86</v>
      </c>
      <c r="H87" s="401">
        <v>210</v>
      </c>
      <c r="I87" s="401">
        <v>0</v>
      </c>
    </row>
    <row r="88" spans="1:9" ht="45" x14ac:dyDescent="0.2">
      <c r="A88" s="91">
        <v>80</v>
      </c>
      <c r="B88" s="410" t="s">
        <v>1151</v>
      </c>
      <c r="C88" s="410" t="s">
        <v>1277</v>
      </c>
      <c r="D88" s="410" t="s">
        <v>909</v>
      </c>
      <c r="E88" s="410" t="s">
        <v>1664</v>
      </c>
      <c r="F88" s="410" t="s">
        <v>319</v>
      </c>
      <c r="G88" s="417">
        <v>382.65</v>
      </c>
      <c r="H88" s="401">
        <v>300</v>
      </c>
      <c r="I88" s="401">
        <v>0</v>
      </c>
    </row>
    <row r="89" spans="1:9" ht="30" x14ac:dyDescent="0.2">
      <c r="A89" s="91">
        <v>81</v>
      </c>
      <c r="B89" s="410" t="s">
        <v>1278</v>
      </c>
      <c r="C89" s="410" t="s">
        <v>1279</v>
      </c>
      <c r="D89" s="410" t="s">
        <v>910</v>
      </c>
      <c r="E89" s="410" t="s">
        <v>1665</v>
      </c>
      <c r="F89" s="410" t="s">
        <v>319</v>
      </c>
      <c r="G89" s="417">
        <v>1125</v>
      </c>
      <c r="H89" s="401">
        <v>900</v>
      </c>
      <c r="I89" s="401">
        <v>75</v>
      </c>
    </row>
    <row r="90" spans="1:9" ht="45" x14ac:dyDescent="0.2">
      <c r="A90" s="91">
        <v>82</v>
      </c>
      <c r="B90" s="410" t="s">
        <v>1222</v>
      </c>
      <c r="C90" s="410" t="s">
        <v>1280</v>
      </c>
      <c r="D90" s="410" t="s">
        <v>911</v>
      </c>
      <c r="E90" s="410" t="s">
        <v>1666</v>
      </c>
      <c r="F90" s="410" t="s">
        <v>319</v>
      </c>
      <c r="G90" s="417">
        <v>765.31</v>
      </c>
      <c r="H90" s="401">
        <v>600</v>
      </c>
      <c r="I90" s="401">
        <v>0</v>
      </c>
    </row>
    <row r="91" spans="1:9" ht="45" x14ac:dyDescent="0.2">
      <c r="A91" s="91">
        <v>83</v>
      </c>
      <c r="B91" s="410" t="s">
        <v>1281</v>
      </c>
      <c r="C91" s="410" t="s">
        <v>1282</v>
      </c>
      <c r="D91" s="410" t="s">
        <v>912</v>
      </c>
      <c r="E91" s="410" t="s">
        <v>1667</v>
      </c>
      <c r="F91" s="410" t="s">
        <v>319</v>
      </c>
      <c r="G91" s="417">
        <v>688.78</v>
      </c>
      <c r="H91" s="401">
        <v>540</v>
      </c>
      <c r="I91" s="401">
        <v>0</v>
      </c>
    </row>
    <row r="92" spans="1:9" ht="30" x14ac:dyDescent="0.2">
      <c r="A92" s="91">
        <v>84</v>
      </c>
      <c r="B92" s="410" t="s">
        <v>1153</v>
      </c>
      <c r="C92" s="410" t="s">
        <v>1283</v>
      </c>
      <c r="D92" s="410" t="s">
        <v>913</v>
      </c>
      <c r="E92" s="410" t="s">
        <v>1668</v>
      </c>
      <c r="F92" s="410" t="s">
        <v>319</v>
      </c>
      <c r="G92" s="417">
        <v>612.24</v>
      </c>
      <c r="H92" s="401">
        <v>480</v>
      </c>
      <c r="I92" s="401">
        <v>0</v>
      </c>
    </row>
    <row r="93" spans="1:9" ht="45" x14ac:dyDescent="0.2">
      <c r="A93" s="91">
        <v>85</v>
      </c>
      <c r="B93" s="410" t="s">
        <v>1284</v>
      </c>
      <c r="C93" s="410" t="s">
        <v>1285</v>
      </c>
      <c r="D93" s="410" t="s">
        <v>914</v>
      </c>
      <c r="E93" s="410" t="s">
        <v>1669</v>
      </c>
      <c r="F93" s="410" t="s">
        <v>319</v>
      </c>
      <c r="G93" s="417">
        <v>459.18</v>
      </c>
      <c r="H93" s="401">
        <v>360</v>
      </c>
      <c r="I93" s="401">
        <v>0</v>
      </c>
    </row>
    <row r="94" spans="1:9" ht="60" x14ac:dyDescent="0.2">
      <c r="A94" s="91">
        <v>86</v>
      </c>
      <c r="B94" s="410" t="s">
        <v>1286</v>
      </c>
      <c r="C94" s="410" t="s">
        <v>1152</v>
      </c>
      <c r="D94" s="410">
        <v>33001006804</v>
      </c>
      <c r="E94" s="410" t="s">
        <v>1670</v>
      </c>
      <c r="F94" s="410" t="s">
        <v>319</v>
      </c>
      <c r="G94" s="417">
        <v>1125</v>
      </c>
      <c r="H94" s="401">
        <v>900</v>
      </c>
      <c r="I94" s="401">
        <v>75</v>
      </c>
    </row>
    <row r="95" spans="1:9" ht="45" x14ac:dyDescent="0.2">
      <c r="A95" s="91">
        <v>87</v>
      </c>
      <c r="B95" s="410" t="s">
        <v>1287</v>
      </c>
      <c r="C95" s="410" t="s">
        <v>1288</v>
      </c>
      <c r="D95" s="410">
        <v>33001073848</v>
      </c>
      <c r="E95" s="410" t="s">
        <v>1671</v>
      </c>
      <c r="F95" s="410" t="s">
        <v>319</v>
      </c>
      <c r="G95" s="417">
        <v>688.78</v>
      </c>
      <c r="H95" s="401">
        <v>540</v>
      </c>
      <c r="I95" s="401">
        <v>0</v>
      </c>
    </row>
    <row r="96" spans="1:9" ht="30" x14ac:dyDescent="0.2">
      <c r="A96" s="91">
        <v>88</v>
      </c>
      <c r="B96" s="410" t="s">
        <v>1289</v>
      </c>
      <c r="C96" s="410" t="s">
        <v>1290</v>
      </c>
      <c r="D96" s="410">
        <v>61004055072</v>
      </c>
      <c r="E96" s="410" t="s">
        <v>1672</v>
      </c>
      <c r="F96" s="410" t="s">
        <v>319</v>
      </c>
      <c r="G96" s="417">
        <v>267.86</v>
      </c>
      <c r="H96" s="401">
        <v>210</v>
      </c>
      <c r="I96" s="401">
        <v>0</v>
      </c>
    </row>
    <row r="97" spans="1:9" ht="75" x14ac:dyDescent="0.2">
      <c r="A97" s="91">
        <v>89</v>
      </c>
      <c r="B97" s="410" t="s">
        <v>1291</v>
      </c>
      <c r="C97" s="410" t="s">
        <v>1292</v>
      </c>
      <c r="D97" s="410" t="s">
        <v>915</v>
      </c>
      <c r="E97" s="410" t="s">
        <v>1673</v>
      </c>
      <c r="F97" s="410" t="s">
        <v>319</v>
      </c>
      <c r="G97" s="417">
        <v>1020.41</v>
      </c>
      <c r="H97" s="401">
        <v>800</v>
      </c>
      <c r="I97" s="401">
        <v>50</v>
      </c>
    </row>
    <row r="98" spans="1:9" ht="45" x14ac:dyDescent="0.2">
      <c r="A98" s="91">
        <v>90</v>
      </c>
      <c r="B98" s="410" t="s">
        <v>1293</v>
      </c>
      <c r="C98" s="410" t="s">
        <v>1294</v>
      </c>
      <c r="D98" s="410" t="s">
        <v>916</v>
      </c>
      <c r="E98" s="410" t="s">
        <v>1674</v>
      </c>
      <c r="F98" s="410" t="s">
        <v>319</v>
      </c>
      <c r="G98" s="417">
        <v>1147.96</v>
      </c>
      <c r="H98" s="401">
        <v>900</v>
      </c>
      <c r="I98" s="401">
        <v>75</v>
      </c>
    </row>
    <row r="99" spans="1:9" ht="60" x14ac:dyDescent="0.2">
      <c r="A99" s="91">
        <v>91</v>
      </c>
      <c r="B99" s="410" t="s">
        <v>1295</v>
      </c>
      <c r="C99" s="410" t="s">
        <v>1296</v>
      </c>
      <c r="D99" s="410">
        <v>62007010029</v>
      </c>
      <c r="E99" s="410" t="s">
        <v>1675</v>
      </c>
      <c r="F99" s="410" t="s">
        <v>319</v>
      </c>
      <c r="G99" s="417">
        <v>382.65</v>
      </c>
      <c r="H99" s="401">
        <v>300</v>
      </c>
      <c r="I99" s="401">
        <v>0</v>
      </c>
    </row>
    <row r="100" spans="1:9" ht="45" x14ac:dyDescent="0.2">
      <c r="A100" s="91">
        <v>92</v>
      </c>
      <c r="B100" s="410" t="s">
        <v>1158</v>
      </c>
      <c r="C100" s="410" t="s">
        <v>1297</v>
      </c>
      <c r="D100" s="410" t="s">
        <v>917</v>
      </c>
      <c r="E100" s="410" t="s">
        <v>1676</v>
      </c>
      <c r="F100" s="410" t="s">
        <v>319</v>
      </c>
      <c r="G100" s="417">
        <v>229.59</v>
      </c>
      <c r="H100" s="401">
        <v>180</v>
      </c>
      <c r="I100" s="401">
        <v>0</v>
      </c>
    </row>
    <row r="101" spans="1:9" ht="45" x14ac:dyDescent="0.2">
      <c r="A101" s="91">
        <v>93</v>
      </c>
      <c r="B101" s="410" t="s">
        <v>1269</v>
      </c>
      <c r="C101" s="410" t="s">
        <v>1298</v>
      </c>
      <c r="D101" s="410" t="s">
        <v>918</v>
      </c>
      <c r="E101" s="410" t="s">
        <v>1677</v>
      </c>
      <c r="F101" s="410" t="s">
        <v>319</v>
      </c>
      <c r="G101" s="417">
        <v>765.31</v>
      </c>
      <c r="H101" s="401">
        <v>600</v>
      </c>
      <c r="I101" s="401">
        <v>0</v>
      </c>
    </row>
    <row r="102" spans="1:9" ht="45" x14ac:dyDescent="0.2">
      <c r="A102" s="91">
        <v>94</v>
      </c>
      <c r="B102" s="410" t="s">
        <v>1299</v>
      </c>
      <c r="C102" s="410" t="s">
        <v>1300</v>
      </c>
      <c r="D102" s="410" t="s">
        <v>919</v>
      </c>
      <c r="E102" s="410" t="s">
        <v>1678</v>
      </c>
      <c r="F102" s="410" t="s">
        <v>319</v>
      </c>
      <c r="G102" s="417">
        <v>688.78</v>
      </c>
      <c r="H102" s="401">
        <v>540</v>
      </c>
      <c r="I102" s="401">
        <v>0</v>
      </c>
    </row>
    <row r="103" spans="1:9" ht="45" x14ac:dyDescent="0.2">
      <c r="A103" s="91">
        <v>95</v>
      </c>
      <c r="B103" s="410" t="s">
        <v>1301</v>
      </c>
      <c r="C103" s="410" t="s">
        <v>1302</v>
      </c>
      <c r="D103" s="410" t="s">
        <v>920</v>
      </c>
      <c r="E103" s="410" t="s">
        <v>1679</v>
      </c>
      <c r="F103" s="410" t="s">
        <v>319</v>
      </c>
      <c r="G103" s="417">
        <v>1147.96</v>
      </c>
      <c r="H103" s="401">
        <v>900</v>
      </c>
      <c r="I103" s="401">
        <v>75</v>
      </c>
    </row>
    <row r="104" spans="1:9" ht="60" x14ac:dyDescent="0.2">
      <c r="A104" s="91">
        <v>96</v>
      </c>
      <c r="B104" s="410" t="s">
        <v>1239</v>
      </c>
      <c r="C104" s="410" t="s">
        <v>1303</v>
      </c>
      <c r="D104" s="410" t="s">
        <v>921</v>
      </c>
      <c r="E104" s="410" t="s">
        <v>1680</v>
      </c>
      <c r="F104" s="410" t="s">
        <v>319</v>
      </c>
      <c r="G104" s="417">
        <v>765.31</v>
      </c>
      <c r="H104" s="401">
        <v>600</v>
      </c>
      <c r="I104" s="401">
        <v>0</v>
      </c>
    </row>
    <row r="105" spans="1:9" ht="45" x14ac:dyDescent="0.2">
      <c r="A105" s="91">
        <v>97</v>
      </c>
      <c r="B105" s="410" t="s">
        <v>1151</v>
      </c>
      <c r="C105" s="410" t="s">
        <v>1304</v>
      </c>
      <c r="D105" s="410" t="s">
        <v>922</v>
      </c>
      <c r="E105" s="410" t="s">
        <v>1681</v>
      </c>
      <c r="F105" s="410" t="s">
        <v>319</v>
      </c>
      <c r="G105" s="417">
        <v>688.78</v>
      </c>
      <c r="H105" s="401">
        <v>540</v>
      </c>
      <c r="I105" s="401">
        <v>0</v>
      </c>
    </row>
    <row r="106" spans="1:9" ht="45" x14ac:dyDescent="0.2">
      <c r="A106" s="91">
        <v>98</v>
      </c>
      <c r="B106" s="410" t="s">
        <v>1162</v>
      </c>
      <c r="C106" s="410" t="s">
        <v>1305</v>
      </c>
      <c r="D106" s="410" t="s">
        <v>1577</v>
      </c>
      <c r="E106" s="410" t="s">
        <v>1682</v>
      </c>
      <c r="F106" s="410" t="s">
        <v>319</v>
      </c>
      <c r="G106" s="417">
        <v>573.98</v>
      </c>
      <c r="H106" s="401">
        <v>450</v>
      </c>
      <c r="I106" s="401">
        <v>0</v>
      </c>
    </row>
    <row r="107" spans="1:9" ht="45" x14ac:dyDescent="0.2">
      <c r="A107" s="91">
        <v>99</v>
      </c>
      <c r="B107" s="410" t="s">
        <v>1306</v>
      </c>
      <c r="C107" s="410" t="s">
        <v>1307</v>
      </c>
      <c r="D107" s="410" t="s">
        <v>923</v>
      </c>
      <c r="E107" s="410" t="s">
        <v>1683</v>
      </c>
      <c r="F107" s="410" t="s">
        <v>319</v>
      </c>
      <c r="G107" s="417">
        <v>612.24</v>
      </c>
      <c r="H107" s="401">
        <v>480</v>
      </c>
      <c r="I107" s="401">
        <v>0</v>
      </c>
    </row>
    <row r="108" spans="1:9" ht="45" x14ac:dyDescent="0.2">
      <c r="A108" s="91">
        <v>100</v>
      </c>
      <c r="B108" s="410" t="s">
        <v>1308</v>
      </c>
      <c r="C108" s="410" t="s">
        <v>1309</v>
      </c>
      <c r="D108" s="410" t="s">
        <v>924</v>
      </c>
      <c r="E108" s="410" t="s">
        <v>1684</v>
      </c>
      <c r="F108" s="410" t="s">
        <v>319</v>
      </c>
      <c r="G108" s="417">
        <v>535.71</v>
      </c>
      <c r="H108" s="401">
        <v>420</v>
      </c>
      <c r="I108" s="401">
        <v>0</v>
      </c>
    </row>
    <row r="109" spans="1:9" ht="45" x14ac:dyDescent="0.2">
      <c r="A109" s="91">
        <v>101</v>
      </c>
      <c r="B109" s="410" t="s">
        <v>1197</v>
      </c>
      <c r="C109" s="410" t="s">
        <v>1310</v>
      </c>
      <c r="D109" s="410" t="s">
        <v>925</v>
      </c>
      <c r="E109" s="410" t="s">
        <v>1685</v>
      </c>
      <c r="F109" s="410" t="s">
        <v>319</v>
      </c>
      <c r="G109" s="417">
        <v>459.18</v>
      </c>
      <c r="H109" s="401">
        <v>360</v>
      </c>
      <c r="I109" s="401">
        <v>0</v>
      </c>
    </row>
    <row r="110" spans="1:9" ht="30" x14ac:dyDescent="0.2">
      <c r="A110" s="91">
        <v>102</v>
      </c>
      <c r="B110" s="410" t="s">
        <v>1209</v>
      </c>
      <c r="C110" s="410" t="s">
        <v>1311</v>
      </c>
      <c r="D110" s="410">
        <v>35001108788</v>
      </c>
      <c r="E110" s="410" t="s">
        <v>2168</v>
      </c>
      <c r="F110" s="410" t="s">
        <v>319</v>
      </c>
      <c r="G110" s="417">
        <v>382.65</v>
      </c>
      <c r="H110" s="401">
        <v>300</v>
      </c>
      <c r="I110" s="401">
        <v>0</v>
      </c>
    </row>
    <row r="111" spans="1:9" ht="45" x14ac:dyDescent="0.2">
      <c r="A111" s="91">
        <v>103</v>
      </c>
      <c r="B111" s="410" t="s">
        <v>1312</v>
      </c>
      <c r="C111" s="410" t="s">
        <v>1313</v>
      </c>
      <c r="D111" s="410" t="s">
        <v>838</v>
      </c>
      <c r="E111" s="410" t="s">
        <v>1686</v>
      </c>
      <c r="F111" s="410" t="s">
        <v>319</v>
      </c>
      <c r="G111" s="417">
        <v>1147.96</v>
      </c>
      <c r="H111" s="401">
        <v>900</v>
      </c>
      <c r="I111" s="401">
        <v>75</v>
      </c>
    </row>
    <row r="112" spans="1:9" ht="60" x14ac:dyDescent="0.2">
      <c r="A112" s="91">
        <v>104</v>
      </c>
      <c r="B112" s="410" t="s">
        <v>1293</v>
      </c>
      <c r="C112" s="410" t="s">
        <v>1314</v>
      </c>
      <c r="D112" s="410" t="s">
        <v>926</v>
      </c>
      <c r="E112" s="410" t="s">
        <v>1687</v>
      </c>
      <c r="F112" s="410" t="s">
        <v>319</v>
      </c>
      <c r="G112" s="417">
        <v>750</v>
      </c>
      <c r="H112" s="401">
        <v>600</v>
      </c>
      <c r="I112" s="401">
        <v>0</v>
      </c>
    </row>
    <row r="113" spans="1:9" ht="45" x14ac:dyDescent="0.2">
      <c r="A113" s="91">
        <v>105</v>
      </c>
      <c r="B113" s="410" t="s">
        <v>1145</v>
      </c>
      <c r="C113" s="410" t="s">
        <v>1270</v>
      </c>
      <c r="D113" s="410" t="s">
        <v>927</v>
      </c>
      <c r="E113" s="410" t="s">
        <v>1688</v>
      </c>
      <c r="F113" s="410" t="s">
        <v>319</v>
      </c>
      <c r="G113" s="417">
        <v>675</v>
      </c>
      <c r="H113" s="401">
        <v>540</v>
      </c>
      <c r="I113" s="401">
        <v>0</v>
      </c>
    </row>
    <row r="114" spans="1:9" ht="45" x14ac:dyDescent="0.2">
      <c r="A114" s="91">
        <v>106</v>
      </c>
      <c r="B114" s="410" t="s">
        <v>1315</v>
      </c>
      <c r="C114" s="410" t="s">
        <v>1316</v>
      </c>
      <c r="D114" s="410" t="s">
        <v>928</v>
      </c>
      <c r="E114" s="410" t="s">
        <v>1689</v>
      </c>
      <c r="F114" s="410" t="s">
        <v>319</v>
      </c>
      <c r="G114" s="417">
        <v>459.18</v>
      </c>
      <c r="H114" s="401">
        <v>360</v>
      </c>
      <c r="I114" s="401">
        <v>0</v>
      </c>
    </row>
    <row r="115" spans="1:9" ht="45" x14ac:dyDescent="0.2">
      <c r="A115" s="91">
        <v>107</v>
      </c>
      <c r="B115" s="410" t="s">
        <v>1317</v>
      </c>
      <c r="C115" s="410" t="s">
        <v>1318</v>
      </c>
      <c r="D115" s="410" t="s">
        <v>929</v>
      </c>
      <c r="E115" s="410" t="s">
        <v>1690</v>
      </c>
      <c r="F115" s="410" t="s">
        <v>319</v>
      </c>
      <c r="G115" s="417">
        <v>1125</v>
      </c>
      <c r="H115" s="401">
        <v>900</v>
      </c>
      <c r="I115" s="401">
        <v>75</v>
      </c>
    </row>
    <row r="116" spans="1:9" ht="60" x14ac:dyDescent="0.2">
      <c r="A116" s="91">
        <v>108</v>
      </c>
      <c r="B116" s="410" t="s">
        <v>1319</v>
      </c>
      <c r="C116" s="410" t="s">
        <v>1320</v>
      </c>
      <c r="D116" s="410" t="s">
        <v>930</v>
      </c>
      <c r="E116" s="410" t="s">
        <v>1691</v>
      </c>
      <c r="F116" s="410" t="s">
        <v>319</v>
      </c>
      <c r="G116" s="417">
        <v>765.31</v>
      </c>
      <c r="H116" s="401">
        <v>600</v>
      </c>
      <c r="I116" s="401">
        <v>0</v>
      </c>
    </row>
    <row r="117" spans="1:9" ht="45" x14ac:dyDescent="0.2">
      <c r="A117" s="91">
        <v>109</v>
      </c>
      <c r="B117" s="410" t="s">
        <v>1151</v>
      </c>
      <c r="C117" s="410" t="s">
        <v>2139</v>
      </c>
      <c r="D117" s="410" t="s">
        <v>931</v>
      </c>
      <c r="E117" s="410" t="s">
        <v>1692</v>
      </c>
      <c r="F117" s="410" t="s">
        <v>319</v>
      </c>
      <c r="G117" s="417">
        <v>688.78</v>
      </c>
      <c r="H117" s="401">
        <v>540</v>
      </c>
      <c r="I117" s="401">
        <v>0</v>
      </c>
    </row>
    <row r="118" spans="1:9" ht="45" x14ac:dyDescent="0.2">
      <c r="A118" s="91">
        <v>110</v>
      </c>
      <c r="B118" s="410" t="s">
        <v>1269</v>
      </c>
      <c r="C118" s="410" t="s">
        <v>1321</v>
      </c>
      <c r="D118" s="410" t="s">
        <v>932</v>
      </c>
      <c r="E118" s="410" t="s">
        <v>1693</v>
      </c>
      <c r="F118" s="410" t="s">
        <v>319</v>
      </c>
      <c r="G118" s="417">
        <v>459.18</v>
      </c>
      <c r="H118" s="401">
        <v>360</v>
      </c>
      <c r="I118" s="401">
        <v>0</v>
      </c>
    </row>
    <row r="119" spans="1:9" ht="45" x14ac:dyDescent="0.2">
      <c r="A119" s="91">
        <v>111</v>
      </c>
      <c r="B119" s="410" t="s">
        <v>1209</v>
      </c>
      <c r="C119" s="410" t="s">
        <v>1322</v>
      </c>
      <c r="D119" s="410" t="s">
        <v>933</v>
      </c>
      <c r="E119" s="410" t="s">
        <v>1694</v>
      </c>
      <c r="F119" s="410" t="s">
        <v>319</v>
      </c>
      <c r="G119" s="417">
        <v>688.78</v>
      </c>
      <c r="H119" s="401">
        <v>540</v>
      </c>
      <c r="I119" s="401">
        <v>0</v>
      </c>
    </row>
    <row r="120" spans="1:9" ht="45" x14ac:dyDescent="0.2">
      <c r="A120" s="91">
        <v>112</v>
      </c>
      <c r="B120" s="410" t="s">
        <v>1323</v>
      </c>
      <c r="C120" s="410" t="s">
        <v>1324</v>
      </c>
      <c r="D120" s="410" t="s">
        <v>934</v>
      </c>
      <c r="E120" s="410" t="s">
        <v>1695</v>
      </c>
      <c r="F120" s="410" t="s">
        <v>319</v>
      </c>
      <c r="G120" s="417">
        <v>1125</v>
      </c>
      <c r="H120" s="401">
        <v>900</v>
      </c>
      <c r="I120" s="401">
        <v>75</v>
      </c>
    </row>
    <row r="121" spans="1:9" ht="45" x14ac:dyDescent="0.2">
      <c r="A121" s="91">
        <v>113</v>
      </c>
      <c r="B121" s="410" t="s">
        <v>1325</v>
      </c>
      <c r="C121" s="410" t="s">
        <v>1326</v>
      </c>
      <c r="D121" s="410" t="s">
        <v>935</v>
      </c>
      <c r="E121" s="410" t="s">
        <v>1696</v>
      </c>
      <c r="F121" s="410" t="s">
        <v>319</v>
      </c>
      <c r="G121" s="417">
        <v>267.86</v>
      </c>
      <c r="H121" s="401">
        <v>210</v>
      </c>
      <c r="I121" s="401">
        <v>0</v>
      </c>
    </row>
    <row r="122" spans="1:9" ht="45" x14ac:dyDescent="0.2">
      <c r="A122" s="91">
        <v>114</v>
      </c>
      <c r="B122" s="410" t="s">
        <v>1275</v>
      </c>
      <c r="C122" s="410" t="s">
        <v>1327</v>
      </c>
      <c r="D122" s="410" t="s">
        <v>936</v>
      </c>
      <c r="E122" s="410" t="s">
        <v>1697</v>
      </c>
      <c r="F122" s="410" t="s">
        <v>319</v>
      </c>
      <c r="G122" s="417">
        <v>650.51</v>
      </c>
      <c r="H122" s="401">
        <v>510</v>
      </c>
      <c r="I122" s="401">
        <v>0</v>
      </c>
    </row>
    <row r="123" spans="1:9" ht="45" x14ac:dyDescent="0.2">
      <c r="A123" s="91">
        <v>115</v>
      </c>
      <c r="B123" s="410" t="s">
        <v>1328</v>
      </c>
      <c r="C123" s="410" t="s">
        <v>1329</v>
      </c>
      <c r="D123" s="410" t="s">
        <v>937</v>
      </c>
      <c r="E123" s="410" t="s">
        <v>1697</v>
      </c>
      <c r="F123" s="410" t="s">
        <v>319</v>
      </c>
      <c r="G123" s="417">
        <v>637.5</v>
      </c>
      <c r="H123" s="401">
        <v>510</v>
      </c>
      <c r="I123" s="401">
        <v>0</v>
      </c>
    </row>
    <row r="124" spans="1:9" ht="45" x14ac:dyDescent="0.2">
      <c r="A124" s="91">
        <v>116</v>
      </c>
      <c r="B124" s="410" t="s">
        <v>1330</v>
      </c>
      <c r="C124" s="410" t="s">
        <v>1331</v>
      </c>
      <c r="D124" s="410" t="s">
        <v>938</v>
      </c>
      <c r="E124" s="410" t="s">
        <v>1698</v>
      </c>
      <c r="F124" s="410" t="s">
        <v>319</v>
      </c>
      <c r="G124" s="417">
        <v>612.24</v>
      </c>
      <c r="H124" s="401">
        <v>480</v>
      </c>
      <c r="I124" s="401">
        <v>0</v>
      </c>
    </row>
    <row r="125" spans="1:9" ht="45" x14ac:dyDescent="0.2">
      <c r="A125" s="91">
        <v>117</v>
      </c>
      <c r="B125" s="410" t="s">
        <v>1153</v>
      </c>
      <c r="C125" s="410" t="s">
        <v>1332</v>
      </c>
      <c r="D125" s="410" t="s">
        <v>939</v>
      </c>
      <c r="E125" s="410" t="s">
        <v>1699</v>
      </c>
      <c r="F125" s="410" t="s">
        <v>319</v>
      </c>
      <c r="G125" s="417">
        <v>562.5</v>
      </c>
      <c r="H125" s="401">
        <v>450</v>
      </c>
      <c r="I125" s="401">
        <v>0</v>
      </c>
    </row>
    <row r="126" spans="1:9" ht="60" x14ac:dyDescent="0.2">
      <c r="A126" s="91">
        <v>118</v>
      </c>
      <c r="B126" s="410" t="s">
        <v>1175</v>
      </c>
      <c r="C126" s="410" t="s">
        <v>1333</v>
      </c>
      <c r="D126" s="410" t="s">
        <v>940</v>
      </c>
      <c r="E126" s="410" t="s">
        <v>1700</v>
      </c>
      <c r="F126" s="410" t="s">
        <v>319</v>
      </c>
      <c r="G126" s="417">
        <v>765.31</v>
      </c>
      <c r="H126" s="401">
        <v>600</v>
      </c>
      <c r="I126" s="401">
        <v>0</v>
      </c>
    </row>
    <row r="127" spans="1:9" ht="60" x14ac:dyDescent="0.2">
      <c r="A127" s="91">
        <v>119</v>
      </c>
      <c r="B127" s="410" t="s">
        <v>1199</v>
      </c>
      <c r="C127" s="410" t="s">
        <v>1334</v>
      </c>
      <c r="D127" s="410" t="s">
        <v>941</v>
      </c>
      <c r="E127" s="410" t="s">
        <v>1700</v>
      </c>
      <c r="F127" s="410" t="s">
        <v>319</v>
      </c>
      <c r="G127" s="417">
        <v>382.65</v>
      </c>
      <c r="H127" s="401">
        <v>300</v>
      </c>
      <c r="I127" s="401">
        <v>0</v>
      </c>
    </row>
    <row r="128" spans="1:9" ht="45" x14ac:dyDescent="0.2">
      <c r="A128" s="91">
        <v>120</v>
      </c>
      <c r="B128" s="410" t="s">
        <v>1284</v>
      </c>
      <c r="C128" s="410" t="s">
        <v>2140</v>
      </c>
      <c r="D128" s="410" t="s">
        <v>2155</v>
      </c>
      <c r="E128" s="410" t="s">
        <v>1701</v>
      </c>
      <c r="F128" s="410" t="s">
        <v>319</v>
      </c>
      <c r="G128" s="417">
        <v>306.12</v>
      </c>
      <c r="H128" s="401">
        <v>240</v>
      </c>
      <c r="I128" s="401">
        <v>0</v>
      </c>
    </row>
    <row r="129" spans="1:9" ht="45" x14ac:dyDescent="0.2">
      <c r="A129" s="91">
        <v>121</v>
      </c>
      <c r="B129" s="410" t="s">
        <v>1162</v>
      </c>
      <c r="C129" s="410" t="s">
        <v>1335</v>
      </c>
      <c r="D129" s="410" t="s">
        <v>942</v>
      </c>
      <c r="E129" s="410" t="s">
        <v>1702</v>
      </c>
      <c r="F129" s="410" t="s">
        <v>319</v>
      </c>
      <c r="G129" s="417">
        <v>535.71</v>
      </c>
      <c r="H129" s="401">
        <v>420</v>
      </c>
      <c r="I129" s="401">
        <v>0</v>
      </c>
    </row>
    <row r="130" spans="1:9" ht="45" x14ac:dyDescent="0.2">
      <c r="A130" s="91">
        <v>122</v>
      </c>
      <c r="B130" s="410" t="s">
        <v>1269</v>
      </c>
      <c r="C130" s="410" t="s">
        <v>1502</v>
      </c>
      <c r="D130" s="410" t="s">
        <v>2156</v>
      </c>
      <c r="E130" s="410" t="s">
        <v>1702</v>
      </c>
      <c r="F130" s="410" t="s">
        <v>319</v>
      </c>
      <c r="G130" s="417">
        <v>267.86</v>
      </c>
      <c r="H130" s="401">
        <v>210</v>
      </c>
      <c r="I130" s="401">
        <v>0</v>
      </c>
    </row>
    <row r="131" spans="1:9" ht="30" x14ac:dyDescent="0.2">
      <c r="A131" s="91">
        <v>123</v>
      </c>
      <c r="B131" s="410" t="s">
        <v>1153</v>
      </c>
      <c r="C131" s="410" t="s">
        <v>1336</v>
      </c>
      <c r="D131" s="410" t="s">
        <v>943</v>
      </c>
      <c r="E131" s="410" t="s">
        <v>1703</v>
      </c>
      <c r="F131" s="410" t="s">
        <v>319</v>
      </c>
      <c r="G131" s="417">
        <v>1125</v>
      </c>
      <c r="H131" s="401">
        <v>900</v>
      </c>
      <c r="I131" s="401">
        <v>75</v>
      </c>
    </row>
    <row r="132" spans="1:9" ht="45" x14ac:dyDescent="0.2">
      <c r="A132" s="91">
        <v>124</v>
      </c>
      <c r="B132" s="410" t="s">
        <v>1337</v>
      </c>
      <c r="C132" s="410" t="s">
        <v>1338</v>
      </c>
      <c r="D132" s="410" t="s">
        <v>944</v>
      </c>
      <c r="E132" s="410" t="s">
        <v>1704</v>
      </c>
      <c r="F132" s="410" t="s">
        <v>319</v>
      </c>
      <c r="G132" s="417">
        <v>765.31</v>
      </c>
      <c r="H132" s="401">
        <v>600</v>
      </c>
      <c r="I132" s="401">
        <v>0</v>
      </c>
    </row>
    <row r="133" spans="1:9" ht="45" x14ac:dyDescent="0.2">
      <c r="A133" s="91">
        <v>125</v>
      </c>
      <c r="B133" s="410" t="s">
        <v>1339</v>
      </c>
      <c r="C133" s="410" t="s">
        <v>1340</v>
      </c>
      <c r="D133" s="410" t="s">
        <v>945</v>
      </c>
      <c r="E133" s="410" t="s">
        <v>1705</v>
      </c>
      <c r="F133" s="410" t="s">
        <v>319</v>
      </c>
      <c r="G133" s="417">
        <v>688.78</v>
      </c>
      <c r="H133" s="401">
        <v>540</v>
      </c>
      <c r="I133" s="401">
        <v>0</v>
      </c>
    </row>
    <row r="134" spans="1:9" ht="30" x14ac:dyDescent="0.2">
      <c r="A134" s="91">
        <v>126</v>
      </c>
      <c r="B134" s="410" t="s">
        <v>1151</v>
      </c>
      <c r="C134" s="410" t="s">
        <v>1341</v>
      </c>
      <c r="D134" s="410" t="s">
        <v>946</v>
      </c>
      <c r="E134" s="410" t="s">
        <v>1706</v>
      </c>
      <c r="F134" s="410" t="s">
        <v>319</v>
      </c>
      <c r="G134" s="417">
        <v>229.59</v>
      </c>
      <c r="H134" s="401">
        <v>180</v>
      </c>
      <c r="I134" s="401">
        <v>0</v>
      </c>
    </row>
    <row r="135" spans="1:9" ht="45" x14ac:dyDescent="0.2">
      <c r="A135" s="91">
        <v>127</v>
      </c>
      <c r="B135" s="410" t="s">
        <v>1235</v>
      </c>
      <c r="C135" s="410" t="s">
        <v>1342</v>
      </c>
      <c r="D135" s="410" t="s">
        <v>947</v>
      </c>
      <c r="E135" s="410" t="s">
        <v>1707</v>
      </c>
      <c r="F135" s="410" t="s">
        <v>319</v>
      </c>
      <c r="G135" s="417">
        <v>535.71</v>
      </c>
      <c r="H135" s="401">
        <v>420</v>
      </c>
      <c r="I135" s="401">
        <v>0</v>
      </c>
    </row>
    <row r="136" spans="1:9" ht="30" x14ac:dyDescent="0.2">
      <c r="A136" s="91">
        <v>128</v>
      </c>
      <c r="B136" s="410" t="s">
        <v>1343</v>
      </c>
      <c r="C136" s="410" t="s">
        <v>1344</v>
      </c>
      <c r="D136" s="410" t="s">
        <v>1578</v>
      </c>
      <c r="E136" s="410" t="s">
        <v>1708</v>
      </c>
      <c r="F136" s="410" t="s">
        <v>319</v>
      </c>
      <c r="G136" s="417">
        <v>267.86</v>
      </c>
      <c r="H136" s="401">
        <v>210</v>
      </c>
      <c r="I136" s="401">
        <v>0</v>
      </c>
    </row>
    <row r="137" spans="1:9" ht="30" x14ac:dyDescent="0.2">
      <c r="A137" s="91">
        <v>129</v>
      </c>
      <c r="B137" s="410" t="s">
        <v>1306</v>
      </c>
      <c r="C137" s="410" t="s">
        <v>1345</v>
      </c>
      <c r="D137" s="410" t="s">
        <v>948</v>
      </c>
      <c r="E137" s="410" t="s">
        <v>1709</v>
      </c>
      <c r="F137" s="410" t="s">
        <v>319</v>
      </c>
      <c r="G137" s="417">
        <v>382.65</v>
      </c>
      <c r="H137" s="401">
        <v>300</v>
      </c>
      <c r="I137" s="401">
        <v>0</v>
      </c>
    </row>
    <row r="138" spans="1:9" ht="75" x14ac:dyDescent="0.2">
      <c r="A138" s="91">
        <v>130</v>
      </c>
      <c r="B138" s="410" t="s">
        <v>1301</v>
      </c>
      <c r="C138" s="410" t="s">
        <v>1346</v>
      </c>
      <c r="D138" s="410" t="s">
        <v>949</v>
      </c>
      <c r="E138" s="410" t="s">
        <v>1710</v>
      </c>
      <c r="F138" s="410" t="s">
        <v>319</v>
      </c>
      <c r="G138" s="417">
        <v>765.31</v>
      </c>
      <c r="H138" s="401">
        <v>600</v>
      </c>
      <c r="I138" s="401">
        <v>0</v>
      </c>
    </row>
    <row r="139" spans="1:9" ht="45" x14ac:dyDescent="0.2">
      <c r="A139" s="91">
        <v>131</v>
      </c>
      <c r="B139" s="410" t="s">
        <v>1151</v>
      </c>
      <c r="C139" s="410" t="s">
        <v>1347</v>
      </c>
      <c r="D139" s="410" t="s">
        <v>950</v>
      </c>
      <c r="E139" s="410" t="s">
        <v>1711</v>
      </c>
      <c r="F139" s="410" t="s">
        <v>319</v>
      </c>
      <c r="G139" s="417">
        <v>765.31</v>
      </c>
      <c r="H139" s="401">
        <v>600</v>
      </c>
      <c r="I139" s="401">
        <v>0</v>
      </c>
    </row>
    <row r="140" spans="1:9" ht="45" x14ac:dyDescent="0.2">
      <c r="A140" s="91">
        <v>132</v>
      </c>
      <c r="B140" s="410" t="s">
        <v>1348</v>
      </c>
      <c r="C140" s="410" t="s">
        <v>1347</v>
      </c>
      <c r="D140" s="410" t="s">
        <v>951</v>
      </c>
      <c r="E140" s="410" t="s">
        <v>1712</v>
      </c>
      <c r="F140" s="410" t="s">
        <v>319</v>
      </c>
      <c r="G140" s="417">
        <v>573.98</v>
      </c>
      <c r="H140" s="401">
        <v>450</v>
      </c>
      <c r="I140" s="401">
        <v>0</v>
      </c>
    </row>
    <row r="141" spans="1:9" ht="45" x14ac:dyDescent="0.2">
      <c r="A141" s="91">
        <v>133</v>
      </c>
      <c r="B141" s="410" t="s">
        <v>1226</v>
      </c>
      <c r="C141" s="410" t="s">
        <v>1349</v>
      </c>
      <c r="D141" s="410" t="s">
        <v>952</v>
      </c>
      <c r="E141" s="410" t="s">
        <v>1712</v>
      </c>
      <c r="F141" s="410" t="s">
        <v>319</v>
      </c>
      <c r="G141" s="417">
        <v>562.5</v>
      </c>
      <c r="H141" s="401">
        <v>450</v>
      </c>
      <c r="I141" s="401">
        <v>0</v>
      </c>
    </row>
    <row r="142" spans="1:9" ht="45" x14ac:dyDescent="0.2">
      <c r="A142" s="91">
        <v>134</v>
      </c>
      <c r="B142" s="410" t="s">
        <v>1350</v>
      </c>
      <c r="C142" s="410" t="s">
        <v>1351</v>
      </c>
      <c r="D142" s="410">
        <v>18001038373</v>
      </c>
      <c r="E142" s="410" t="s">
        <v>1713</v>
      </c>
      <c r="F142" s="410" t="s">
        <v>319</v>
      </c>
      <c r="G142" s="417">
        <v>382.65</v>
      </c>
      <c r="H142" s="401">
        <v>300</v>
      </c>
      <c r="I142" s="401">
        <v>0</v>
      </c>
    </row>
    <row r="143" spans="1:9" ht="30" x14ac:dyDescent="0.2">
      <c r="A143" s="91">
        <v>135</v>
      </c>
      <c r="B143" s="410" t="s">
        <v>1352</v>
      </c>
      <c r="C143" s="410" t="s">
        <v>1353</v>
      </c>
      <c r="D143" s="410">
        <v>18001064056</v>
      </c>
      <c r="E143" s="410" t="s">
        <v>1672</v>
      </c>
      <c r="F143" s="410" t="s">
        <v>319</v>
      </c>
      <c r="G143" s="417">
        <v>267.86</v>
      </c>
      <c r="H143" s="401">
        <v>210</v>
      </c>
      <c r="I143" s="401">
        <v>0</v>
      </c>
    </row>
    <row r="144" spans="1:9" ht="45" x14ac:dyDescent="0.2">
      <c r="A144" s="91">
        <v>136</v>
      </c>
      <c r="B144" s="410" t="s">
        <v>1354</v>
      </c>
      <c r="C144" s="410" t="s">
        <v>1255</v>
      </c>
      <c r="D144" s="410">
        <v>18001012091</v>
      </c>
      <c r="E144" s="410" t="s">
        <v>1714</v>
      </c>
      <c r="F144" s="410" t="s">
        <v>319</v>
      </c>
      <c r="G144" s="417">
        <v>300</v>
      </c>
      <c r="H144" s="401">
        <v>240</v>
      </c>
      <c r="I144" s="401">
        <v>0</v>
      </c>
    </row>
    <row r="145" spans="1:9" ht="45" x14ac:dyDescent="0.2">
      <c r="A145" s="91">
        <v>137</v>
      </c>
      <c r="B145" s="410" t="s">
        <v>1179</v>
      </c>
      <c r="C145" s="410" t="s">
        <v>1355</v>
      </c>
      <c r="D145" s="410">
        <v>18001066743</v>
      </c>
      <c r="E145" s="410" t="s">
        <v>1715</v>
      </c>
      <c r="F145" s="410" t="s">
        <v>319</v>
      </c>
      <c r="G145" s="417">
        <v>191.33</v>
      </c>
      <c r="H145" s="401">
        <v>150</v>
      </c>
      <c r="I145" s="401">
        <v>0</v>
      </c>
    </row>
    <row r="146" spans="1:9" ht="45" x14ac:dyDescent="0.2">
      <c r="A146" s="91">
        <v>138</v>
      </c>
      <c r="B146" s="410" t="s">
        <v>1175</v>
      </c>
      <c r="C146" s="410" t="s">
        <v>1356</v>
      </c>
      <c r="D146" s="410">
        <v>54001050687</v>
      </c>
      <c r="E146" s="410" t="s">
        <v>1716</v>
      </c>
      <c r="F146" s="410" t="s">
        <v>319</v>
      </c>
      <c r="G146" s="417">
        <v>382.65</v>
      </c>
      <c r="H146" s="401">
        <v>300</v>
      </c>
      <c r="I146" s="401">
        <v>0</v>
      </c>
    </row>
    <row r="147" spans="1:9" ht="30" x14ac:dyDescent="0.2">
      <c r="A147" s="91">
        <v>139</v>
      </c>
      <c r="B147" s="410" t="s">
        <v>1151</v>
      </c>
      <c r="C147" s="410" t="s">
        <v>1357</v>
      </c>
      <c r="D147" s="410">
        <v>54001053412</v>
      </c>
      <c r="E147" s="410" t="s">
        <v>1672</v>
      </c>
      <c r="F147" s="410" t="s">
        <v>319</v>
      </c>
      <c r="G147" s="417">
        <v>267.86</v>
      </c>
      <c r="H147" s="401">
        <v>210</v>
      </c>
      <c r="I147" s="401">
        <v>0</v>
      </c>
    </row>
    <row r="148" spans="1:9" ht="45" x14ac:dyDescent="0.2">
      <c r="A148" s="91">
        <v>140</v>
      </c>
      <c r="B148" s="410" t="s">
        <v>1358</v>
      </c>
      <c r="C148" s="410" t="s">
        <v>1359</v>
      </c>
      <c r="D148" s="410">
        <v>54001055795</v>
      </c>
      <c r="E148" s="410" t="s">
        <v>1717</v>
      </c>
      <c r="F148" s="410" t="s">
        <v>319</v>
      </c>
      <c r="G148" s="417">
        <v>306.12</v>
      </c>
      <c r="H148" s="401">
        <v>240</v>
      </c>
      <c r="I148" s="401">
        <v>0</v>
      </c>
    </row>
    <row r="149" spans="1:9" ht="45" x14ac:dyDescent="0.2">
      <c r="A149" s="91">
        <v>141</v>
      </c>
      <c r="B149" s="410" t="s">
        <v>1360</v>
      </c>
      <c r="C149" s="410" t="s">
        <v>1361</v>
      </c>
      <c r="D149" s="410">
        <v>54001054483</v>
      </c>
      <c r="E149" s="410" t="s">
        <v>1718</v>
      </c>
      <c r="F149" s="410" t="s">
        <v>319</v>
      </c>
      <c r="G149" s="417">
        <v>191.33</v>
      </c>
      <c r="H149" s="401">
        <v>150</v>
      </c>
      <c r="I149" s="401">
        <v>0</v>
      </c>
    </row>
    <row r="150" spans="1:9" ht="45" x14ac:dyDescent="0.2">
      <c r="A150" s="91">
        <v>142</v>
      </c>
      <c r="B150" s="410" t="s">
        <v>1317</v>
      </c>
      <c r="C150" s="410" t="s">
        <v>1362</v>
      </c>
      <c r="D150" s="410">
        <v>12001026987</v>
      </c>
      <c r="E150" s="410" t="s">
        <v>1719</v>
      </c>
      <c r="F150" s="410" t="s">
        <v>319</v>
      </c>
      <c r="G150" s="417">
        <v>382.65</v>
      </c>
      <c r="H150" s="401">
        <v>300</v>
      </c>
      <c r="I150" s="401">
        <v>0</v>
      </c>
    </row>
    <row r="151" spans="1:9" ht="60" x14ac:dyDescent="0.2">
      <c r="A151" s="91">
        <v>143</v>
      </c>
      <c r="B151" s="410" t="s">
        <v>1363</v>
      </c>
      <c r="C151" s="410" t="s">
        <v>1364</v>
      </c>
      <c r="D151" s="410">
        <v>12001084233</v>
      </c>
      <c r="E151" s="410" t="s">
        <v>1720</v>
      </c>
      <c r="F151" s="410" t="s">
        <v>319</v>
      </c>
      <c r="G151" s="417">
        <v>267.86</v>
      </c>
      <c r="H151" s="401">
        <v>210</v>
      </c>
      <c r="I151" s="401">
        <v>0</v>
      </c>
    </row>
    <row r="152" spans="1:9" ht="45" x14ac:dyDescent="0.2">
      <c r="A152" s="91">
        <v>144</v>
      </c>
      <c r="B152" s="410" t="s">
        <v>1365</v>
      </c>
      <c r="C152" s="410" t="s">
        <v>1366</v>
      </c>
      <c r="D152" s="410">
        <v>12001013498</v>
      </c>
      <c r="E152" s="410" t="s">
        <v>1721</v>
      </c>
      <c r="F152" s="410" t="s">
        <v>319</v>
      </c>
      <c r="G152" s="417">
        <v>306.12</v>
      </c>
      <c r="H152" s="401">
        <v>240</v>
      </c>
      <c r="I152" s="401">
        <v>0</v>
      </c>
    </row>
    <row r="153" spans="1:9" ht="45" x14ac:dyDescent="0.2">
      <c r="A153" s="91">
        <v>145</v>
      </c>
      <c r="B153" s="410" t="s">
        <v>1367</v>
      </c>
      <c r="C153" s="410" t="s">
        <v>1368</v>
      </c>
      <c r="D153" s="410">
        <v>12101101384</v>
      </c>
      <c r="E153" s="410" t="s">
        <v>1722</v>
      </c>
      <c r="F153" s="410" t="s">
        <v>319</v>
      </c>
      <c r="G153" s="417">
        <v>191.33</v>
      </c>
      <c r="H153" s="401">
        <v>150</v>
      </c>
      <c r="I153" s="401">
        <v>0</v>
      </c>
    </row>
    <row r="154" spans="1:9" ht="45" x14ac:dyDescent="0.2">
      <c r="A154" s="91">
        <v>146</v>
      </c>
      <c r="B154" s="410" t="s">
        <v>1369</v>
      </c>
      <c r="C154" s="410" t="s">
        <v>1370</v>
      </c>
      <c r="D154" s="410">
        <v>47001001378</v>
      </c>
      <c r="E154" s="410" t="s">
        <v>1723</v>
      </c>
      <c r="F154" s="410" t="s">
        <v>319</v>
      </c>
      <c r="G154" s="417">
        <v>573.98</v>
      </c>
      <c r="H154" s="401">
        <v>450</v>
      </c>
      <c r="I154" s="401">
        <v>0</v>
      </c>
    </row>
    <row r="155" spans="1:9" ht="45" x14ac:dyDescent="0.2">
      <c r="A155" s="91">
        <v>147</v>
      </c>
      <c r="B155" s="410" t="s">
        <v>1371</v>
      </c>
      <c r="C155" s="410" t="s">
        <v>1372</v>
      </c>
      <c r="D155" s="410">
        <v>47001001154</v>
      </c>
      <c r="E155" s="410" t="s">
        <v>1724</v>
      </c>
      <c r="F155" s="410" t="s">
        <v>319</v>
      </c>
      <c r="G155" s="417">
        <v>262.5</v>
      </c>
      <c r="H155" s="401">
        <v>210</v>
      </c>
      <c r="I155" s="401">
        <v>0</v>
      </c>
    </row>
    <row r="156" spans="1:9" ht="45" x14ac:dyDescent="0.2">
      <c r="A156" s="91">
        <v>148</v>
      </c>
      <c r="B156" s="410" t="s">
        <v>1373</v>
      </c>
      <c r="C156" s="410" t="s">
        <v>1318</v>
      </c>
      <c r="D156" s="410">
        <v>47001008071</v>
      </c>
      <c r="E156" s="410" t="s">
        <v>1725</v>
      </c>
      <c r="F156" s="410" t="s">
        <v>319</v>
      </c>
      <c r="G156" s="417">
        <v>306.12</v>
      </c>
      <c r="H156" s="401">
        <v>240</v>
      </c>
      <c r="I156" s="401">
        <v>0</v>
      </c>
    </row>
    <row r="157" spans="1:9" ht="45" x14ac:dyDescent="0.2">
      <c r="A157" s="91">
        <v>149</v>
      </c>
      <c r="B157" s="410" t="s">
        <v>1374</v>
      </c>
      <c r="C157" s="410" t="s">
        <v>1318</v>
      </c>
      <c r="D157" s="410">
        <v>47001025559</v>
      </c>
      <c r="E157" s="410" t="s">
        <v>1726</v>
      </c>
      <c r="F157" s="410" t="s">
        <v>319</v>
      </c>
      <c r="G157" s="417">
        <v>191.33</v>
      </c>
      <c r="H157" s="401">
        <v>150</v>
      </c>
      <c r="I157" s="401">
        <v>0</v>
      </c>
    </row>
    <row r="158" spans="1:9" ht="45" x14ac:dyDescent="0.2">
      <c r="A158" s="91">
        <v>150</v>
      </c>
      <c r="B158" s="410" t="s">
        <v>1375</v>
      </c>
      <c r="C158" s="410" t="s">
        <v>1376</v>
      </c>
      <c r="D158" s="410">
        <v>28001114977</v>
      </c>
      <c r="E158" s="410" t="s">
        <v>1727</v>
      </c>
      <c r="F158" s="410" t="s">
        <v>319</v>
      </c>
      <c r="G158" s="417">
        <v>573.98</v>
      </c>
      <c r="H158" s="401">
        <v>450</v>
      </c>
      <c r="I158" s="401">
        <v>0</v>
      </c>
    </row>
    <row r="159" spans="1:9" ht="45" x14ac:dyDescent="0.2">
      <c r="A159" s="91">
        <v>151</v>
      </c>
      <c r="B159" s="410" t="s">
        <v>1377</v>
      </c>
      <c r="C159" s="410" t="s">
        <v>1378</v>
      </c>
      <c r="D159" s="410">
        <v>28801126511</v>
      </c>
      <c r="E159" s="410" t="s">
        <v>1728</v>
      </c>
      <c r="F159" s="410" t="s">
        <v>319</v>
      </c>
      <c r="G159" s="417">
        <v>306.12</v>
      </c>
      <c r="H159" s="401">
        <v>240</v>
      </c>
      <c r="I159" s="401">
        <v>0</v>
      </c>
    </row>
    <row r="160" spans="1:9" ht="45" x14ac:dyDescent="0.2">
      <c r="A160" s="91">
        <v>152</v>
      </c>
      <c r="B160" s="410" t="s">
        <v>1379</v>
      </c>
      <c r="C160" s="410" t="s">
        <v>1380</v>
      </c>
      <c r="D160" s="410">
        <v>28001048534</v>
      </c>
      <c r="E160" s="410" t="s">
        <v>1729</v>
      </c>
      <c r="F160" s="410" t="s">
        <v>319</v>
      </c>
      <c r="G160" s="417">
        <v>191.33</v>
      </c>
      <c r="H160" s="401">
        <v>150</v>
      </c>
      <c r="I160" s="401">
        <v>0</v>
      </c>
    </row>
    <row r="161" spans="1:9" ht="45" x14ac:dyDescent="0.2">
      <c r="A161" s="91">
        <v>153</v>
      </c>
      <c r="B161" s="410" t="s">
        <v>1381</v>
      </c>
      <c r="C161" s="410" t="s">
        <v>1382</v>
      </c>
      <c r="D161" s="410">
        <v>28001002001</v>
      </c>
      <c r="E161" s="410" t="s">
        <v>1730</v>
      </c>
      <c r="F161" s="410" t="s">
        <v>319</v>
      </c>
      <c r="G161" s="417">
        <v>267.86</v>
      </c>
      <c r="H161" s="401">
        <v>210</v>
      </c>
      <c r="I161" s="401">
        <v>0</v>
      </c>
    </row>
    <row r="162" spans="1:9" ht="45" x14ac:dyDescent="0.2">
      <c r="A162" s="91">
        <v>154</v>
      </c>
      <c r="B162" s="410" t="s">
        <v>1325</v>
      </c>
      <c r="C162" s="410" t="s">
        <v>1383</v>
      </c>
      <c r="D162" s="410">
        <v>53001014130</v>
      </c>
      <c r="E162" s="410" t="s">
        <v>1731</v>
      </c>
      <c r="F162" s="410" t="s">
        <v>319</v>
      </c>
      <c r="G162" s="417">
        <v>382.65</v>
      </c>
      <c r="H162" s="401">
        <v>300</v>
      </c>
      <c r="I162" s="401">
        <v>0</v>
      </c>
    </row>
    <row r="163" spans="1:9" ht="45" x14ac:dyDescent="0.2">
      <c r="A163" s="91">
        <v>155</v>
      </c>
      <c r="B163" s="410" t="s">
        <v>1384</v>
      </c>
      <c r="C163" s="410" t="s">
        <v>1385</v>
      </c>
      <c r="D163" s="410">
        <v>60003012575</v>
      </c>
      <c r="E163" s="410" t="s">
        <v>1732</v>
      </c>
      <c r="F163" s="410" t="s">
        <v>319</v>
      </c>
      <c r="G163" s="417">
        <v>300</v>
      </c>
      <c r="H163" s="401">
        <v>240</v>
      </c>
      <c r="I163" s="401">
        <v>0</v>
      </c>
    </row>
    <row r="164" spans="1:9" ht="45" x14ac:dyDescent="0.2">
      <c r="A164" s="91">
        <v>156</v>
      </c>
      <c r="B164" s="410" t="s">
        <v>1145</v>
      </c>
      <c r="C164" s="410" t="s">
        <v>1387</v>
      </c>
      <c r="D164" s="410">
        <v>53001005384</v>
      </c>
      <c r="E164" s="410" t="s">
        <v>1733</v>
      </c>
      <c r="F164" s="410" t="s">
        <v>319</v>
      </c>
      <c r="G164" s="417">
        <v>191.33</v>
      </c>
      <c r="H164" s="401">
        <v>150</v>
      </c>
      <c r="I164" s="401">
        <v>0</v>
      </c>
    </row>
    <row r="165" spans="1:9" ht="45" x14ac:dyDescent="0.2">
      <c r="A165" s="91">
        <v>157</v>
      </c>
      <c r="B165" s="410" t="s">
        <v>1386</v>
      </c>
      <c r="C165" s="410" t="s">
        <v>1302</v>
      </c>
      <c r="D165" s="410" t="s">
        <v>953</v>
      </c>
      <c r="E165" s="410" t="s">
        <v>1734</v>
      </c>
      <c r="F165" s="410" t="s">
        <v>319</v>
      </c>
      <c r="G165" s="417">
        <v>375</v>
      </c>
      <c r="H165" s="401">
        <v>300</v>
      </c>
      <c r="I165" s="401">
        <v>0</v>
      </c>
    </row>
    <row r="166" spans="1:9" ht="45" x14ac:dyDescent="0.2">
      <c r="A166" s="91">
        <v>158</v>
      </c>
      <c r="B166" s="410" t="s">
        <v>1241</v>
      </c>
      <c r="C166" s="410" t="s">
        <v>1388</v>
      </c>
      <c r="D166" s="410" t="s">
        <v>954</v>
      </c>
      <c r="E166" s="410" t="s">
        <v>1735</v>
      </c>
      <c r="F166" s="410" t="s">
        <v>319</v>
      </c>
      <c r="G166" s="417">
        <v>306.12</v>
      </c>
      <c r="H166" s="401">
        <v>240</v>
      </c>
      <c r="I166" s="401">
        <v>0</v>
      </c>
    </row>
    <row r="167" spans="1:9" ht="45" x14ac:dyDescent="0.2">
      <c r="A167" s="91">
        <v>159</v>
      </c>
      <c r="B167" s="410" t="s">
        <v>1261</v>
      </c>
      <c r="C167" s="410" t="s">
        <v>1389</v>
      </c>
      <c r="D167" s="410" t="s">
        <v>955</v>
      </c>
      <c r="E167" s="410" t="s">
        <v>1736</v>
      </c>
      <c r="F167" s="410" t="s">
        <v>319</v>
      </c>
      <c r="G167" s="417">
        <v>191.33</v>
      </c>
      <c r="H167" s="401">
        <v>150</v>
      </c>
      <c r="I167" s="401">
        <v>0</v>
      </c>
    </row>
    <row r="168" spans="1:9" ht="30" x14ac:dyDescent="0.2">
      <c r="A168" s="91">
        <v>160</v>
      </c>
      <c r="B168" s="410" t="s">
        <v>1390</v>
      </c>
      <c r="C168" s="410" t="s">
        <v>1220</v>
      </c>
      <c r="D168" s="410">
        <v>10001006042</v>
      </c>
      <c r="E168" s="410" t="s">
        <v>1737</v>
      </c>
      <c r="F168" s="410" t="s">
        <v>319</v>
      </c>
      <c r="G168" s="417">
        <v>306.12</v>
      </c>
      <c r="H168" s="401">
        <v>240</v>
      </c>
      <c r="I168" s="401">
        <v>0</v>
      </c>
    </row>
    <row r="169" spans="1:9" ht="45" x14ac:dyDescent="0.2">
      <c r="A169" s="91">
        <v>161</v>
      </c>
      <c r="B169" s="410" t="s">
        <v>1317</v>
      </c>
      <c r="C169" s="410" t="s">
        <v>1391</v>
      </c>
      <c r="D169" s="410">
        <v>49001002687</v>
      </c>
      <c r="E169" s="410" t="s">
        <v>1738</v>
      </c>
      <c r="F169" s="410" t="s">
        <v>319</v>
      </c>
      <c r="G169" s="417">
        <v>267.86</v>
      </c>
      <c r="H169" s="401">
        <v>210</v>
      </c>
      <c r="I169" s="401">
        <v>0</v>
      </c>
    </row>
    <row r="170" spans="1:9" ht="45" x14ac:dyDescent="0.2">
      <c r="A170" s="91">
        <v>162</v>
      </c>
      <c r="B170" s="410" t="s">
        <v>1153</v>
      </c>
      <c r="C170" s="410" t="s">
        <v>1392</v>
      </c>
      <c r="D170" s="410">
        <v>49001015213</v>
      </c>
      <c r="E170" s="410" t="s">
        <v>1739</v>
      </c>
      <c r="F170" s="410" t="s">
        <v>319</v>
      </c>
      <c r="G170" s="417">
        <v>191.33</v>
      </c>
      <c r="H170" s="401">
        <v>150</v>
      </c>
      <c r="I170" s="401">
        <v>0</v>
      </c>
    </row>
    <row r="171" spans="1:9" ht="30" x14ac:dyDescent="0.2">
      <c r="A171" s="91">
        <v>163</v>
      </c>
      <c r="B171" s="410" t="s">
        <v>1212</v>
      </c>
      <c r="C171" s="410" t="s">
        <v>1393</v>
      </c>
      <c r="D171" s="410">
        <v>34001005669</v>
      </c>
      <c r="E171" s="410" t="s">
        <v>1740</v>
      </c>
      <c r="F171" s="410" t="s">
        <v>319</v>
      </c>
      <c r="G171" s="417">
        <v>306.12</v>
      </c>
      <c r="H171" s="401">
        <v>240</v>
      </c>
      <c r="I171" s="401">
        <v>0</v>
      </c>
    </row>
    <row r="172" spans="1:9" ht="45" x14ac:dyDescent="0.2">
      <c r="A172" s="91">
        <v>164</v>
      </c>
      <c r="B172" s="410" t="s">
        <v>1339</v>
      </c>
      <c r="C172" s="410" t="s">
        <v>1394</v>
      </c>
      <c r="D172" s="410">
        <v>41001004889</v>
      </c>
      <c r="E172" s="410" t="s">
        <v>1741</v>
      </c>
      <c r="F172" s="410" t="s">
        <v>319</v>
      </c>
      <c r="G172" s="417">
        <v>306.12</v>
      </c>
      <c r="H172" s="401">
        <v>240</v>
      </c>
      <c r="I172" s="401">
        <v>0</v>
      </c>
    </row>
    <row r="173" spans="1:9" ht="45" x14ac:dyDescent="0.2">
      <c r="A173" s="91">
        <v>165</v>
      </c>
      <c r="B173" s="410" t="s">
        <v>1384</v>
      </c>
      <c r="C173" s="410" t="s">
        <v>1395</v>
      </c>
      <c r="D173" s="410">
        <v>62011004137</v>
      </c>
      <c r="E173" s="410" t="s">
        <v>1742</v>
      </c>
      <c r="F173" s="410" t="s">
        <v>319</v>
      </c>
      <c r="G173" s="417">
        <v>191.33</v>
      </c>
      <c r="H173" s="401">
        <v>150</v>
      </c>
      <c r="I173" s="401">
        <v>0</v>
      </c>
    </row>
    <row r="174" spans="1:9" ht="45" x14ac:dyDescent="0.2">
      <c r="A174" s="91">
        <v>166</v>
      </c>
      <c r="B174" s="410" t="s">
        <v>1396</v>
      </c>
      <c r="C174" s="410" t="s">
        <v>1397</v>
      </c>
      <c r="D174" s="410">
        <v>41001007934</v>
      </c>
      <c r="E174" s="410" t="s">
        <v>1743</v>
      </c>
      <c r="F174" s="410" t="s">
        <v>319</v>
      </c>
      <c r="G174" s="417">
        <v>262.5</v>
      </c>
      <c r="H174" s="401">
        <v>210</v>
      </c>
      <c r="I174" s="401">
        <v>0</v>
      </c>
    </row>
    <row r="175" spans="1:9" ht="45" x14ac:dyDescent="0.2">
      <c r="A175" s="91">
        <v>167</v>
      </c>
      <c r="B175" s="410" t="s">
        <v>1235</v>
      </c>
      <c r="C175" s="410" t="s">
        <v>1398</v>
      </c>
      <c r="D175" s="410">
        <v>57001038273</v>
      </c>
      <c r="E175" s="410" t="s">
        <v>1744</v>
      </c>
      <c r="F175" s="410" t="s">
        <v>319</v>
      </c>
      <c r="G175" s="417">
        <v>191.33</v>
      </c>
      <c r="H175" s="401">
        <v>150</v>
      </c>
      <c r="I175" s="401">
        <v>0</v>
      </c>
    </row>
    <row r="176" spans="1:9" ht="45" x14ac:dyDescent="0.2">
      <c r="A176" s="91">
        <v>168</v>
      </c>
      <c r="B176" s="410" t="s">
        <v>1239</v>
      </c>
      <c r="C176" s="410" t="s">
        <v>1399</v>
      </c>
      <c r="D176" s="410">
        <v>57001061328</v>
      </c>
      <c r="E176" s="410" t="s">
        <v>1744</v>
      </c>
      <c r="F176" s="410" t="s">
        <v>319</v>
      </c>
      <c r="G176" s="417">
        <v>229.59</v>
      </c>
      <c r="H176" s="401">
        <v>180</v>
      </c>
      <c r="I176" s="401">
        <v>0</v>
      </c>
    </row>
    <row r="177" spans="1:9" ht="45" x14ac:dyDescent="0.2">
      <c r="A177" s="91">
        <v>169</v>
      </c>
      <c r="B177" s="410" t="s">
        <v>1325</v>
      </c>
      <c r="C177" s="410" t="s">
        <v>1400</v>
      </c>
      <c r="D177" s="410">
        <v>18001060127</v>
      </c>
      <c r="E177" s="410" t="s">
        <v>1745</v>
      </c>
      <c r="F177" s="410" t="s">
        <v>319</v>
      </c>
      <c r="G177" s="417">
        <v>306.12</v>
      </c>
      <c r="H177" s="401">
        <v>240</v>
      </c>
      <c r="I177" s="401">
        <v>0</v>
      </c>
    </row>
    <row r="178" spans="1:9" ht="75" x14ac:dyDescent="0.2">
      <c r="A178" s="91">
        <v>170</v>
      </c>
      <c r="B178" s="410" t="s">
        <v>1207</v>
      </c>
      <c r="C178" s="410" t="s">
        <v>2141</v>
      </c>
      <c r="D178" s="410" t="s">
        <v>2157</v>
      </c>
      <c r="E178" s="410" t="s">
        <v>1746</v>
      </c>
      <c r="F178" s="410" t="s">
        <v>319</v>
      </c>
      <c r="G178" s="417">
        <v>267.86</v>
      </c>
      <c r="H178" s="401">
        <v>210</v>
      </c>
      <c r="I178" s="401">
        <v>0</v>
      </c>
    </row>
    <row r="179" spans="1:9" ht="60" x14ac:dyDescent="0.2">
      <c r="A179" s="91">
        <v>171</v>
      </c>
      <c r="B179" s="410" t="s">
        <v>1239</v>
      </c>
      <c r="C179" s="410" t="s">
        <v>1401</v>
      </c>
      <c r="D179" s="410">
        <v>57901062911</v>
      </c>
      <c r="E179" s="410" t="s">
        <v>1747</v>
      </c>
      <c r="F179" s="410" t="s">
        <v>319</v>
      </c>
      <c r="G179" s="417">
        <v>267.86</v>
      </c>
      <c r="H179" s="401">
        <v>210</v>
      </c>
      <c r="I179" s="401">
        <v>0</v>
      </c>
    </row>
    <row r="180" spans="1:9" ht="30" x14ac:dyDescent="0.2">
      <c r="A180" s="91">
        <v>172</v>
      </c>
      <c r="B180" s="410" t="s">
        <v>1402</v>
      </c>
      <c r="C180" s="410" t="s">
        <v>1403</v>
      </c>
      <c r="D180" s="410">
        <v>43001001218</v>
      </c>
      <c r="E180" s="410" t="s">
        <v>1748</v>
      </c>
      <c r="F180" s="410" t="s">
        <v>319</v>
      </c>
      <c r="G180" s="417">
        <v>375</v>
      </c>
      <c r="H180" s="401">
        <v>300</v>
      </c>
      <c r="I180" s="401">
        <v>0</v>
      </c>
    </row>
    <row r="181" spans="1:9" ht="45" x14ac:dyDescent="0.2">
      <c r="A181" s="91">
        <v>173</v>
      </c>
      <c r="B181" s="410" t="s">
        <v>1404</v>
      </c>
      <c r="C181" s="410" t="s">
        <v>1242</v>
      </c>
      <c r="D181" s="410">
        <v>43001007360</v>
      </c>
      <c r="E181" s="410" t="s">
        <v>1749</v>
      </c>
      <c r="F181" s="410" t="s">
        <v>319</v>
      </c>
      <c r="G181" s="417">
        <v>300</v>
      </c>
      <c r="H181" s="401">
        <v>240</v>
      </c>
      <c r="I181" s="401">
        <v>0</v>
      </c>
    </row>
    <row r="182" spans="1:9" ht="45" x14ac:dyDescent="0.2">
      <c r="A182" s="91">
        <v>174</v>
      </c>
      <c r="B182" s="410" t="s">
        <v>1151</v>
      </c>
      <c r="C182" s="410" t="s">
        <v>1423</v>
      </c>
      <c r="D182" s="410" t="s">
        <v>2158</v>
      </c>
      <c r="E182" s="410" t="s">
        <v>1750</v>
      </c>
      <c r="F182" s="410" t="s">
        <v>319</v>
      </c>
      <c r="G182" s="417">
        <v>229.59</v>
      </c>
      <c r="H182" s="401">
        <v>180</v>
      </c>
      <c r="I182" s="401">
        <v>0</v>
      </c>
    </row>
    <row r="183" spans="1:9" ht="45" x14ac:dyDescent="0.2">
      <c r="A183" s="91">
        <v>175</v>
      </c>
      <c r="B183" s="410" t="s">
        <v>1179</v>
      </c>
      <c r="C183" s="410" t="s">
        <v>1405</v>
      </c>
      <c r="D183" s="410" t="s">
        <v>956</v>
      </c>
      <c r="E183" s="410" t="s">
        <v>1750</v>
      </c>
      <c r="F183" s="410" t="s">
        <v>319</v>
      </c>
      <c r="G183" s="417">
        <v>267.86</v>
      </c>
      <c r="H183" s="401">
        <v>210</v>
      </c>
      <c r="I183" s="401">
        <v>0</v>
      </c>
    </row>
    <row r="184" spans="1:9" ht="30" x14ac:dyDescent="0.2">
      <c r="A184" s="91">
        <v>176</v>
      </c>
      <c r="B184" s="410" t="s">
        <v>1164</v>
      </c>
      <c r="C184" s="410" t="s">
        <v>1406</v>
      </c>
      <c r="D184" s="410">
        <v>43001042530</v>
      </c>
      <c r="E184" s="410" t="s">
        <v>1751</v>
      </c>
      <c r="F184" s="410" t="s">
        <v>319</v>
      </c>
      <c r="G184" s="417">
        <v>191.33</v>
      </c>
      <c r="H184" s="401">
        <v>150</v>
      </c>
      <c r="I184" s="401">
        <v>0</v>
      </c>
    </row>
    <row r="185" spans="1:9" ht="45" x14ac:dyDescent="0.2">
      <c r="A185" s="91">
        <v>177</v>
      </c>
      <c r="B185" s="410" t="s">
        <v>1407</v>
      </c>
      <c r="C185" s="410" t="s">
        <v>1408</v>
      </c>
      <c r="D185" s="410">
        <v>10001009672</v>
      </c>
      <c r="E185" s="410" t="s">
        <v>1752</v>
      </c>
      <c r="F185" s="410" t="s">
        <v>319</v>
      </c>
      <c r="G185" s="417">
        <v>306.12</v>
      </c>
      <c r="H185" s="401">
        <v>240</v>
      </c>
      <c r="I185" s="401">
        <v>0</v>
      </c>
    </row>
    <row r="186" spans="1:9" ht="45" x14ac:dyDescent="0.2">
      <c r="A186" s="91">
        <v>178</v>
      </c>
      <c r="B186" s="410" t="s">
        <v>1409</v>
      </c>
      <c r="C186" s="410" t="s">
        <v>1410</v>
      </c>
      <c r="D186" s="410">
        <v>10001022178</v>
      </c>
      <c r="E186" s="410" t="s">
        <v>1753</v>
      </c>
      <c r="F186" s="410" t="s">
        <v>319</v>
      </c>
      <c r="G186" s="417">
        <v>262.5</v>
      </c>
      <c r="H186" s="401">
        <v>210</v>
      </c>
      <c r="I186" s="401">
        <v>0</v>
      </c>
    </row>
    <row r="187" spans="1:9" ht="45" x14ac:dyDescent="0.2">
      <c r="A187" s="91">
        <v>179</v>
      </c>
      <c r="B187" s="410" t="s">
        <v>1151</v>
      </c>
      <c r="C187" s="410" t="s">
        <v>1411</v>
      </c>
      <c r="D187" s="410" t="s">
        <v>957</v>
      </c>
      <c r="E187" s="410" t="s">
        <v>1754</v>
      </c>
      <c r="F187" s="410" t="s">
        <v>319</v>
      </c>
      <c r="G187" s="417">
        <v>191.33</v>
      </c>
      <c r="H187" s="401">
        <v>150</v>
      </c>
      <c r="I187" s="401">
        <v>0</v>
      </c>
    </row>
    <row r="188" spans="1:9" ht="45" x14ac:dyDescent="0.2">
      <c r="A188" s="91">
        <v>180</v>
      </c>
      <c r="B188" s="410" t="s">
        <v>1412</v>
      </c>
      <c r="C188" s="410" t="s">
        <v>1413</v>
      </c>
      <c r="D188" s="410">
        <v>46001001724</v>
      </c>
      <c r="E188" s="410" t="s">
        <v>1755</v>
      </c>
      <c r="F188" s="410" t="s">
        <v>319</v>
      </c>
      <c r="G188" s="417">
        <v>306.12</v>
      </c>
      <c r="H188" s="401">
        <v>240</v>
      </c>
      <c r="I188" s="401">
        <v>0</v>
      </c>
    </row>
    <row r="189" spans="1:9" ht="45" x14ac:dyDescent="0.2">
      <c r="A189" s="91">
        <v>181</v>
      </c>
      <c r="B189" s="410" t="s">
        <v>1414</v>
      </c>
      <c r="C189" s="410" t="s">
        <v>1415</v>
      </c>
      <c r="D189" s="410">
        <v>46001000914</v>
      </c>
      <c r="E189" s="410" t="s">
        <v>1756</v>
      </c>
      <c r="F189" s="410" t="s">
        <v>319</v>
      </c>
      <c r="G189" s="417">
        <v>267.86</v>
      </c>
      <c r="H189" s="401">
        <v>210</v>
      </c>
      <c r="I189" s="401">
        <v>0</v>
      </c>
    </row>
    <row r="190" spans="1:9" ht="45" x14ac:dyDescent="0.2">
      <c r="A190" s="91">
        <v>182</v>
      </c>
      <c r="B190" s="410" t="s">
        <v>1416</v>
      </c>
      <c r="C190" s="410" t="s">
        <v>1198</v>
      </c>
      <c r="D190" s="410">
        <v>46001015046</v>
      </c>
      <c r="E190" s="410" t="s">
        <v>1757</v>
      </c>
      <c r="F190" s="410" t="s">
        <v>319</v>
      </c>
      <c r="G190" s="417">
        <v>187.5</v>
      </c>
      <c r="H190" s="401">
        <v>150</v>
      </c>
      <c r="I190" s="401">
        <v>0</v>
      </c>
    </row>
    <row r="191" spans="1:9" ht="45" x14ac:dyDescent="0.2">
      <c r="A191" s="91">
        <v>183</v>
      </c>
      <c r="B191" s="410" t="s">
        <v>1417</v>
      </c>
      <c r="C191" s="410" t="s">
        <v>1418</v>
      </c>
      <c r="D191" s="410" t="s">
        <v>958</v>
      </c>
      <c r="E191" s="410" t="s">
        <v>1758</v>
      </c>
      <c r="F191" s="410" t="s">
        <v>319</v>
      </c>
      <c r="G191" s="417">
        <v>382.65</v>
      </c>
      <c r="H191" s="401">
        <v>300</v>
      </c>
      <c r="I191" s="401">
        <v>0</v>
      </c>
    </row>
    <row r="192" spans="1:9" ht="45" x14ac:dyDescent="0.2">
      <c r="A192" s="91">
        <v>184</v>
      </c>
      <c r="B192" s="410" t="s">
        <v>1168</v>
      </c>
      <c r="C192" s="410" t="s">
        <v>1419</v>
      </c>
      <c r="D192" s="410" t="s">
        <v>959</v>
      </c>
      <c r="E192" s="410" t="s">
        <v>1759</v>
      </c>
      <c r="F192" s="410" t="s">
        <v>319</v>
      </c>
      <c r="G192" s="417">
        <v>300</v>
      </c>
      <c r="H192" s="401">
        <v>240</v>
      </c>
      <c r="I192" s="401">
        <v>0</v>
      </c>
    </row>
    <row r="193" spans="1:9" ht="45" x14ac:dyDescent="0.2">
      <c r="A193" s="91">
        <v>185</v>
      </c>
      <c r="B193" s="410" t="s">
        <v>1420</v>
      </c>
      <c r="C193" s="410" t="s">
        <v>1421</v>
      </c>
      <c r="D193" s="410" t="s">
        <v>960</v>
      </c>
      <c r="E193" s="410" t="s">
        <v>1760</v>
      </c>
      <c r="F193" s="410" t="s">
        <v>319</v>
      </c>
      <c r="G193" s="417">
        <v>267.86</v>
      </c>
      <c r="H193" s="401">
        <v>210</v>
      </c>
      <c r="I193" s="401">
        <v>0</v>
      </c>
    </row>
    <row r="194" spans="1:9" ht="45" x14ac:dyDescent="0.2">
      <c r="A194" s="91">
        <v>186</v>
      </c>
      <c r="B194" s="410" t="s">
        <v>1209</v>
      </c>
      <c r="C194" s="410" t="s">
        <v>1421</v>
      </c>
      <c r="D194" s="410" t="s">
        <v>961</v>
      </c>
      <c r="E194" s="410" t="s">
        <v>1761</v>
      </c>
      <c r="F194" s="410" t="s">
        <v>319</v>
      </c>
      <c r="G194" s="417">
        <v>191.33</v>
      </c>
      <c r="H194" s="401">
        <v>150</v>
      </c>
      <c r="I194" s="401">
        <v>0</v>
      </c>
    </row>
    <row r="195" spans="1:9" ht="45" x14ac:dyDescent="0.2">
      <c r="A195" s="91">
        <v>187</v>
      </c>
      <c r="B195" s="410" t="s">
        <v>1422</v>
      </c>
      <c r="C195" s="410" t="s">
        <v>1423</v>
      </c>
      <c r="D195" s="410">
        <v>15001004154</v>
      </c>
      <c r="E195" s="410" t="s">
        <v>1762</v>
      </c>
      <c r="F195" s="410" t="s">
        <v>319</v>
      </c>
      <c r="G195" s="417">
        <v>306.12</v>
      </c>
      <c r="H195" s="401">
        <v>240</v>
      </c>
      <c r="I195" s="401">
        <v>0</v>
      </c>
    </row>
    <row r="196" spans="1:9" ht="45" x14ac:dyDescent="0.2">
      <c r="A196" s="91">
        <v>188</v>
      </c>
      <c r="B196" s="410" t="s">
        <v>1219</v>
      </c>
      <c r="C196" s="410" t="s">
        <v>1424</v>
      </c>
      <c r="D196" s="410">
        <v>15001006390</v>
      </c>
      <c r="E196" s="410" t="s">
        <v>1763</v>
      </c>
      <c r="F196" s="410" t="s">
        <v>319</v>
      </c>
      <c r="G196" s="417">
        <v>267.86</v>
      </c>
      <c r="H196" s="401">
        <v>210</v>
      </c>
      <c r="I196" s="401">
        <v>0</v>
      </c>
    </row>
    <row r="197" spans="1:9" ht="45" x14ac:dyDescent="0.2">
      <c r="A197" s="91">
        <v>189</v>
      </c>
      <c r="B197" s="410" t="s">
        <v>1425</v>
      </c>
      <c r="C197" s="410" t="s">
        <v>1426</v>
      </c>
      <c r="D197" s="410">
        <v>15001023721</v>
      </c>
      <c r="E197" s="410" t="s">
        <v>1764</v>
      </c>
      <c r="F197" s="410" t="s">
        <v>319</v>
      </c>
      <c r="G197" s="417">
        <v>191.33</v>
      </c>
      <c r="H197" s="401">
        <v>150</v>
      </c>
      <c r="I197" s="401">
        <v>0</v>
      </c>
    </row>
    <row r="198" spans="1:9" ht="45" x14ac:dyDescent="0.2">
      <c r="A198" s="91">
        <v>190</v>
      </c>
      <c r="B198" s="410" t="s">
        <v>1427</v>
      </c>
      <c r="C198" s="410" t="s">
        <v>1428</v>
      </c>
      <c r="D198" s="410">
        <v>14001005388</v>
      </c>
      <c r="E198" s="410" t="s">
        <v>1765</v>
      </c>
      <c r="F198" s="410" t="s">
        <v>319</v>
      </c>
      <c r="G198" s="417">
        <v>306.12</v>
      </c>
      <c r="H198" s="401">
        <v>240</v>
      </c>
      <c r="I198" s="401">
        <v>0</v>
      </c>
    </row>
    <row r="199" spans="1:9" ht="60" x14ac:dyDescent="0.2">
      <c r="A199" s="91">
        <v>191</v>
      </c>
      <c r="B199" s="410" t="s">
        <v>1179</v>
      </c>
      <c r="C199" s="410" t="s">
        <v>1429</v>
      </c>
      <c r="D199" s="410">
        <v>14001006829</v>
      </c>
      <c r="E199" s="410" t="s">
        <v>1766</v>
      </c>
      <c r="F199" s="410" t="s">
        <v>319</v>
      </c>
      <c r="G199" s="417">
        <v>191.33</v>
      </c>
      <c r="H199" s="401">
        <v>150</v>
      </c>
      <c r="I199" s="401">
        <v>0</v>
      </c>
    </row>
    <row r="200" spans="1:9" ht="45" x14ac:dyDescent="0.2">
      <c r="A200" s="91">
        <v>192</v>
      </c>
      <c r="B200" s="410" t="s">
        <v>1430</v>
      </c>
      <c r="C200" s="410" t="s">
        <v>1431</v>
      </c>
      <c r="D200" s="410" t="s">
        <v>962</v>
      </c>
      <c r="E200" s="410" t="s">
        <v>1767</v>
      </c>
      <c r="F200" s="410" t="s">
        <v>319</v>
      </c>
      <c r="G200" s="417">
        <v>306.12</v>
      </c>
      <c r="H200" s="401">
        <v>240</v>
      </c>
      <c r="I200" s="401">
        <v>0</v>
      </c>
    </row>
    <row r="201" spans="1:9" ht="45" x14ac:dyDescent="0.2">
      <c r="A201" s="91">
        <v>193</v>
      </c>
      <c r="B201" s="410" t="s">
        <v>1358</v>
      </c>
      <c r="C201" s="410" t="s">
        <v>1432</v>
      </c>
      <c r="D201" s="410" t="s">
        <v>963</v>
      </c>
      <c r="E201" s="410" t="s">
        <v>1768</v>
      </c>
      <c r="F201" s="410" t="s">
        <v>319</v>
      </c>
      <c r="G201" s="417">
        <v>267.86</v>
      </c>
      <c r="H201" s="401">
        <v>210</v>
      </c>
      <c r="I201" s="401">
        <v>0</v>
      </c>
    </row>
    <row r="202" spans="1:9" ht="45" x14ac:dyDescent="0.2">
      <c r="A202" s="91">
        <v>194</v>
      </c>
      <c r="B202" s="410" t="s">
        <v>1306</v>
      </c>
      <c r="C202" s="410" t="s">
        <v>1432</v>
      </c>
      <c r="D202" s="410" t="s">
        <v>964</v>
      </c>
      <c r="E202" s="410" t="s">
        <v>1769</v>
      </c>
      <c r="F202" s="410" t="s">
        <v>319</v>
      </c>
      <c r="G202" s="417">
        <v>191.33</v>
      </c>
      <c r="H202" s="401">
        <v>150</v>
      </c>
      <c r="I202" s="401">
        <v>0</v>
      </c>
    </row>
    <row r="203" spans="1:9" ht="45" x14ac:dyDescent="0.2">
      <c r="A203" s="91">
        <v>195</v>
      </c>
      <c r="B203" s="410" t="s">
        <v>1433</v>
      </c>
      <c r="C203" s="410" t="s">
        <v>2142</v>
      </c>
      <c r="D203" s="410" t="s">
        <v>965</v>
      </c>
      <c r="E203" s="410" t="s">
        <v>1770</v>
      </c>
      <c r="F203" s="410" t="s">
        <v>319</v>
      </c>
      <c r="G203" s="417">
        <v>306.12</v>
      </c>
      <c r="H203" s="401">
        <v>240</v>
      </c>
      <c r="I203" s="401">
        <v>0</v>
      </c>
    </row>
    <row r="204" spans="1:9" ht="45" x14ac:dyDescent="0.2">
      <c r="A204" s="91">
        <v>196</v>
      </c>
      <c r="B204" s="410" t="s">
        <v>1434</v>
      </c>
      <c r="C204" s="410" t="s">
        <v>1435</v>
      </c>
      <c r="D204" s="410">
        <v>26001009054</v>
      </c>
      <c r="E204" s="410" t="s">
        <v>1771</v>
      </c>
      <c r="F204" s="410" t="s">
        <v>319</v>
      </c>
      <c r="G204" s="417">
        <v>267.86</v>
      </c>
      <c r="H204" s="401">
        <v>210</v>
      </c>
      <c r="I204" s="401">
        <v>0</v>
      </c>
    </row>
    <row r="205" spans="1:9" ht="45" x14ac:dyDescent="0.2">
      <c r="A205" s="91">
        <v>197</v>
      </c>
      <c r="B205" s="410" t="s">
        <v>1175</v>
      </c>
      <c r="C205" s="410" t="s">
        <v>1436</v>
      </c>
      <c r="D205" s="410">
        <v>26001035316</v>
      </c>
      <c r="E205" s="410" t="s">
        <v>1772</v>
      </c>
      <c r="F205" s="410" t="s">
        <v>319</v>
      </c>
      <c r="G205" s="417">
        <v>191.33</v>
      </c>
      <c r="H205" s="401">
        <v>150</v>
      </c>
      <c r="I205" s="401">
        <v>0</v>
      </c>
    </row>
    <row r="206" spans="1:9" ht="30" x14ac:dyDescent="0.2">
      <c r="A206" s="91">
        <v>198</v>
      </c>
      <c r="B206" s="410" t="s">
        <v>1241</v>
      </c>
      <c r="C206" s="410" t="s">
        <v>1437</v>
      </c>
      <c r="D206" s="410" t="s">
        <v>966</v>
      </c>
      <c r="E206" s="410" t="s">
        <v>1773</v>
      </c>
      <c r="F206" s="410" t="s">
        <v>319</v>
      </c>
      <c r="G206" s="417">
        <v>300</v>
      </c>
      <c r="H206" s="401">
        <v>240</v>
      </c>
      <c r="I206" s="401">
        <v>0</v>
      </c>
    </row>
    <row r="207" spans="1:9" ht="45" x14ac:dyDescent="0.2">
      <c r="A207" s="91">
        <v>199</v>
      </c>
      <c r="B207" s="410" t="s">
        <v>1291</v>
      </c>
      <c r="C207" s="410" t="s">
        <v>1438</v>
      </c>
      <c r="D207" s="410" t="s">
        <v>1579</v>
      </c>
      <c r="E207" s="410" t="s">
        <v>1774</v>
      </c>
      <c r="F207" s="410" t="s">
        <v>319</v>
      </c>
      <c r="G207" s="417">
        <v>267.86</v>
      </c>
      <c r="H207" s="401">
        <v>210</v>
      </c>
      <c r="I207" s="401">
        <v>0</v>
      </c>
    </row>
    <row r="208" spans="1:9" ht="30" x14ac:dyDescent="0.2">
      <c r="A208" s="91">
        <v>200</v>
      </c>
      <c r="B208" s="410" t="s">
        <v>1439</v>
      </c>
      <c r="C208" s="410" t="s">
        <v>1440</v>
      </c>
      <c r="D208" s="410" t="s">
        <v>967</v>
      </c>
      <c r="E208" s="410" t="s">
        <v>1775</v>
      </c>
      <c r="F208" s="410" t="s">
        <v>319</v>
      </c>
      <c r="G208" s="417">
        <v>191.33</v>
      </c>
      <c r="H208" s="401">
        <v>150</v>
      </c>
      <c r="I208" s="401">
        <v>0</v>
      </c>
    </row>
    <row r="209" spans="1:9" ht="45" x14ac:dyDescent="0.2">
      <c r="A209" s="91">
        <v>201</v>
      </c>
      <c r="B209" s="410" t="s">
        <v>1441</v>
      </c>
      <c r="C209" s="410" t="s">
        <v>1442</v>
      </c>
      <c r="D209" s="410">
        <v>29001007903</v>
      </c>
      <c r="E209" s="410" t="s">
        <v>1776</v>
      </c>
      <c r="F209" s="410" t="s">
        <v>319</v>
      </c>
      <c r="G209" s="417">
        <v>382.65</v>
      </c>
      <c r="H209" s="401">
        <v>300</v>
      </c>
      <c r="I209" s="401">
        <v>0</v>
      </c>
    </row>
    <row r="210" spans="1:9" ht="45" x14ac:dyDescent="0.2">
      <c r="A210" s="91">
        <v>202</v>
      </c>
      <c r="B210" s="410" t="s">
        <v>1179</v>
      </c>
      <c r="C210" s="410" t="s">
        <v>1443</v>
      </c>
      <c r="D210" s="410">
        <v>62003012712</v>
      </c>
      <c r="E210" s="410" t="s">
        <v>1777</v>
      </c>
      <c r="F210" s="410" t="s">
        <v>319</v>
      </c>
      <c r="G210" s="417">
        <v>306.12</v>
      </c>
      <c r="H210" s="401">
        <v>240</v>
      </c>
      <c r="I210" s="401">
        <v>0</v>
      </c>
    </row>
    <row r="211" spans="1:9" ht="45" x14ac:dyDescent="0.2">
      <c r="A211" s="91">
        <v>203</v>
      </c>
      <c r="B211" s="410" t="s">
        <v>1444</v>
      </c>
      <c r="C211" s="410" t="s">
        <v>1445</v>
      </c>
      <c r="D211" s="410" t="s">
        <v>968</v>
      </c>
      <c r="E211" s="410" t="s">
        <v>1778</v>
      </c>
      <c r="F211" s="410" t="s">
        <v>319</v>
      </c>
      <c r="G211" s="417">
        <v>267.86</v>
      </c>
      <c r="H211" s="401">
        <v>210</v>
      </c>
      <c r="I211" s="401">
        <v>0</v>
      </c>
    </row>
    <row r="212" spans="1:9" ht="45" x14ac:dyDescent="0.2">
      <c r="A212" s="91">
        <v>204</v>
      </c>
      <c r="B212" s="410" t="s">
        <v>1446</v>
      </c>
      <c r="C212" s="410" t="s">
        <v>1180</v>
      </c>
      <c r="D212" s="410" t="s">
        <v>969</v>
      </c>
      <c r="E212" s="410" t="s">
        <v>1779</v>
      </c>
      <c r="F212" s="410" t="s">
        <v>319</v>
      </c>
      <c r="G212" s="417">
        <v>191.33</v>
      </c>
      <c r="H212" s="401">
        <v>150</v>
      </c>
      <c r="I212" s="401">
        <v>0</v>
      </c>
    </row>
    <row r="213" spans="1:9" ht="45" x14ac:dyDescent="0.2">
      <c r="A213" s="91">
        <v>205</v>
      </c>
      <c r="B213" s="410" t="s">
        <v>1447</v>
      </c>
      <c r="C213" s="410" t="s">
        <v>1448</v>
      </c>
      <c r="D213" s="410">
        <v>21001004694</v>
      </c>
      <c r="E213" s="410" t="s">
        <v>1780</v>
      </c>
      <c r="F213" s="410" t="s">
        <v>319</v>
      </c>
      <c r="G213" s="417">
        <v>382.65</v>
      </c>
      <c r="H213" s="401">
        <v>300</v>
      </c>
      <c r="I213" s="401">
        <v>0</v>
      </c>
    </row>
    <row r="214" spans="1:9" ht="60" x14ac:dyDescent="0.2">
      <c r="A214" s="91">
        <v>206</v>
      </c>
      <c r="B214" s="410" t="s">
        <v>1520</v>
      </c>
      <c r="C214" s="410" t="s">
        <v>2143</v>
      </c>
      <c r="D214" s="410" t="s">
        <v>2159</v>
      </c>
      <c r="E214" s="410" t="s">
        <v>1781</v>
      </c>
      <c r="F214" s="410" t="s">
        <v>319</v>
      </c>
      <c r="G214" s="417">
        <v>306.12</v>
      </c>
      <c r="H214" s="401">
        <v>240</v>
      </c>
      <c r="I214" s="401">
        <v>0</v>
      </c>
    </row>
    <row r="215" spans="1:9" ht="45" x14ac:dyDescent="0.2">
      <c r="A215" s="91">
        <v>207</v>
      </c>
      <c r="B215" s="410" t="s">
        <v>1449</v>
      </c>
      <c r="C215" s="410" t="s">
        <v>1450</v>
      </c>
      <c r="D215" s="410" t="s">
        <v>970</v>
      </c>
      <c r="E215" s="410" t="s">
        <v>1782</v>
      </c>
      <c r="F215" s="410" t="s">
        <v>319</v>
      </c>
      <c r="G215" s="417">
        <v>267.86</v>
      </c>
      <c r="H215" s="401">
        <v>210</v>
      </c>
      <c r="I215" s="401">
        <v>0</v>
      </c>
    </row>
    <row r="216" spans="1:9" ht="45" x14ac:dyDescent="0.2">
      <c r="A216" s="91">
        <v>208</v>
      </c>
      <c r="B216" s="410" t="s">
        <v>1337</v>
      </c>
      <c r="C216" s="410" t="s">
        <v>1451</v>
      </c>
      <c r="D216" s="410">
        <v>16001014251</v>
      </c>
      <c r="E216" s="410" t="s">
        <v>1783</v>
      </c>
      <c r="F216" s="410" t="s">
        <v>319</v>
      </c>
      <c r="G216" s="417">
        <v>300</v>
      </c>
      <c r="H216" s="401">
        <v>240</v>
      </c>
      <c r="I216" s="401">
        <v>0</v>
      </c>
    </row>
    <row r="217" spans="1:9" ht="45" x14ac:dyDescent="0.2">
      <c r="A217" s="91">
        <v>209</v>
      </c>
      <c r="B217" s="410" t="s">
        <v>1330</v>
      </c>
      <c r="C217" s="410" t="s">
        <v>1452</v>
      </c>
      <c r="D217" s="410">
        <v>16001004878</v>
      </c>
      <c r="E217" s="410" t="s">
        <v>1784</v>
      </c>
      <c r="F217" s="410" t="s">
        <v>319</v>
      </c>
      <c r="G217" s="417">
        <v>191.33</v>
      </c>
      <c r="H217" s="401">
        <v>150</v>
      </c>
      <c r="I217" s="401">
        <v>0</v>
      </c>
    </row>
    <row r="218" spans="1:9" ht="30" x14ac:dyDescent="0.2">
      <c r="A218" s="91">
        <v>210</v>
      </c>
      <c r="B218" s="410" t="s">
        <v>1162</v>
      </c>
      <c r="C218" s="410" t="s">
        <v>1453</v>
      </c>
      <c r="D218" s="410">
        <v>61009023154</v>
      </c>
      <c r="E218" s="410" t="s">
        <v>1785</v>
      </c>
      <c r="F218" s="410" t="s">
        <v>319</v>
      </c>
      <c r="G218" s="417">
        <v>306.12</v>
      </c>
      <c r="H218" s="401">
        <v>240</v>
      </c>
      <c r="I218" s="401">
        <v>0</v>
      </c>
    </row>
    <row r="219" spans="1:9" ht="45" x14ac:dyDescent="0.2">
      <c r="A219" s="91">
        <v>211</v>
      </c>
      <c r="B219" s="410" t="s">
        <v>1454</v>
      </c>
      <c r="C219" s="410" t="s">
        <v>1455</v>
      </c>
      <c r="D219" s="410">
        <v>61009032035</v>
      </c>
      <c r="E219" s="410" t="s">
        <v>1786</v>
      </c>
      <c r="F219" s="410" t="s">
        <v>319</v>
      </c>
      <c r="G219" s="417">
        <v>267.86</v>
      </c>
      <c r="H219" s="401">
        <v>210</v>
      </c>
      <c r="I219" s="401">
        <v>0</v>
      </c>
    </row>
    <row r="220" spans="1:9" ht="45" x14ac:dyDescent="0.2">
      <c r="A220" s="91">
        <v>212</v>
      </c>
      <c r="B220" s="410" t="s">
        <v>1209</v>
      </c>
      <c r="C220" s="410" t="s">
        <v>1456</v>
      </c>
      <c r="D220" s="410">
        <v>61009031395</v>
      </c>
      <c r="E220" s="410" t="s">
        <v>1787</v>
      </c>
      <c r="F220" s="410" t="s">
        <v>319</v>
      </c>
      <c r="G220" s="417">
        <v>191.33</v>
      </c>
      <c r="H220" s="401">
        <v>150</v>
      </c>
      <c r="I220" s="401">
        <v>0</v>
      </c>
    </row>
    <row r="221" spans="1:9" ht="45" x14ac:dyDescent="0.2">
      <c r="A221" s="91">
        <v>213</v>
      </c>
      <c r="B221" s="410" t="s">
        <v>1457</v>
      </c>
      <c r="C221" s="410" t="s">
        <v>1458</v>
      </c>
      <c r="D221" s="410">
        <v>51001002850</v>
      </c>
      <c r="E221" s="410" t="s">
        <v>1788</v>
      </c>
      <c r="F221" s="410" t="s">
        <v>319</v>
      </c>
      <c r="G221" s="417">
        <v>306.12</v>
      </c>
      <c r="H221" s="401">
        <v>240</v>
      </c>
      <c r="I221" s="401">
        <v>0</v>
      </c>
    </row>
    <row r="222" spans="1:9" ht="45" x14ac:dyDescent="0.2">
      <c r="A222" s="91">
        <v>214</v>
      </c>
      <c r="B222" s="410" t="s">
        <v>1459</v>
      </c>
      <c r="C222" s="410" t="s">
        <v>1460</v>
      </c>
      <c r="D222" s="410">
        <v>51001008027</v>
      </c>
      <c r="E222" s="410" t="s">
        <v>1789</v>
      </c>
      <c r="F222" s="410" t="s">
        <v>319</v>
      </c>
      <c r="G222" s="417">
        <v>267.86</v>
      </c>
      <c r="H222" s="401">
        <v>210</v>
      </c>
      <c r="I222" s="401">
        <v>0</v>
      </c>
    </row>
    <row r="223" spans="1:9" ht="45" x14ac:dyDescent="0.2">
      <c r="A223" s="91">
        <v>215</v>
      </c>
      <c r="B223" s="410" t="s">
        <v>1461</v>
      </c>
      <c r="C223" s="410" t="s">
        <v>1462</v>
      </c>
      <c r="D223" s="410" t="s">
        <v>971</v>
      </c>
      <c r="E223" s="410" t="s">
        <v>1790</v>
      </c>
      <c r="F223" s="410" t="s">
        <v>319</v>
      </c>
      <c r="G223" s="417">
        <v>306.12</v>
      </c>
      <c r="H223" s="401">
        <v>240</v>
      </c>
      <c r="I223" s="401">
        <v>0</v>
      </c>
    </row>
    <row r="224" spans="1:9" ht="45" x14ac:dyDescent="0.2">
      <c r="A224" s="91">
        <v>216</v>
      </c>
      <c r="B224" s="410" t="s">
        <v>1463</v>
      </c>
      <c r="C224" s="410" t="s">
        <v>1464</v>
      </c>
      <c r="D224" s="410" t="s">
        <v>972</v>
      </c>
      <c r="E224" s="410" t="s">
        <v>1791</v>
      </c>
      <c r="F224" s="410" t="s">
        <v>319</v>
      </c>
      <c r="G224" s="417">
        <v>267.86</v>
      </c>
      <c r="H224" s="401">
        <v>210</v>
      </c>
      <c r="I224" s="401">
        <v>0</v>
      </c>
    </row>
    <row r="225" spans="1:9" ht="45" x14ac:dyDescent="0.2">
      <c r="A225" s="91">
        <v>217</v>
      </c>
      <c r="B225" s="410" t="s">
        <v>2144</v>
      </c>
      <c r="C225" s="410" t="s">
        <v>1462</v>
      </c>
      <c r="D225" s="410" t="s">
        <v>2160</v>
      </c>
      <c r="E225" s="410" t="s">
        <v>1792</v>
      </c>
      <c r="F225" s="410" t="s">
        <v>319</v>
      </c>
      <c r="G225" s="417">
        <v>191.33</v>
      </c>
      <c r="H225" s="401">
        <v>150</v>
      </c>
      <c r="I225" s="401">
        <v>0</v>
      </c>
    </row>
    <row r="226" spans="1:9" ht="45" x14ac:dyDescent="0.2">
      <c r="A226" s="91">
        <v>218</v>
      </c>
      <c r="B226" s="410" t="s">
        <v>1241</v>
      </c>
      <c r="C226" s="410" t="s">
        <v>1465</v>
      </c>
      <c r="D226" s="410">
        <v>39001001112</v>
      </c>
      <c r="E226" s="410" t="s">
        <v>1793</v>
      </c>
      <c r="F226" s="410" t="s">
        <v>319</v>
      </c>
      <c r="G226" s="417">
        <v>267.86</v>
      </c>
      <c r="H226" s="401">
        <v>210</v>
      </c>
      <c r="I226" s="401">
        <v>0</v>
      </c>
    </row>
    <row r="227" spans="1:9" ht="60" x14ac:dyDescent="0.2">
      <c r="A227" s="91">
        <v>219</v>
      </c>
      <c r="B227" s="410" t="s">
        <v>1466</v>
      </c>
      <c r="C227" s="410" t="s">
        <v>1467</v>
      </c>
      <c r="D227" s="410">
        <v>62001018151</v>
      </c>
      <c r="E227" s="410" t="s">
        <v>1794</v>
      </c>
      <c r="F227" s="410" t="s">
        <v>319</v>
      </c>
      <c r="G227" s="417">
        <v>267.86</v>
      </c>
      <c r="H227" s="401">
        <v>210</v>
      </c>
      <c r="I227" s="401">
        <v>0</v>
      </c>
    </row>
    <row r="228" spans="1:9" ht="30" x14ac:dyDescent="0.2">
      <c r="A228" s="91">
        <v>220</v>
      </c>
      <c r="B228" s="410" t="s">
        <v>1317</v>
      </c>
      <c r="C228" s="410" t="s">
        <v>1468</v>
      </c>
      <c r="D228" s="410">
        <v>39001001019</v>
      </c>
      <c r="E228" s="410" t="s">
        <v>1795</v>
      </c>
      <c r="F228" s="410" t="s">
        <v>319</v>
      </c>
      <c r="G228" s="417">
        <v>382.65</v>
      </c>
      <c r="H228" s="401">
        <v>300</v>
      </c>
      <c r="I228" s="401">
        <v>0</v>
      </c>
    </row>
    <row r="229" spans="1:9" ht="45" x14ac:dyDescent="0.2">
      <c r="A229" s="91">
        <v>221</v>
      </c>
      <c r="B229" s="410" t="s">
        <v>1301</v>
      </c>
      <c r="C229" s="410" t="s">
        <v>1469</v>
      </c>
      <c r="D229" s="410">
        <v>39001012789</v>
      </c>
      <c r="E229" s="410" t="s">
        <v>1796</v>
      </c>
      <c r="F229" s="410" t="s">
        <v>319</v>
      </c>
      <c r="G229" s="417">
        <v>306.12</v>
      </c>
      <c r="H229" s="401">
        <v>240</v>
      </c>
      <c r="I229" s="401">
        <v>0</v>
      </c>
    </row>
    <row r="230" spans="1:9" ht="30" x14ac:dyDescent="0.2">
      <c r="A230" s="91">
        <v>222</v>
      </c>
      <c r="B230" s="410" t="s">
        <v>1269</v>
      </c>
      <c r="C230" s="410" t="s">
        <v>1470</v>
      </c>
      <c r="D230" s="410">
        <v>62002004854</v>
      </c>
      <c r="E230" s="410" t="s">
        <v>1797</v>
      </c>
      <c r="F230" s="410" t="s">
        <v>319</v>
      </c>
      <c r="G230" s="417">
        <v>191.33</v>
      </c>
      <c r="H230" s="401">
        <v>150</v>
      </c>
      <c r="I230" s="401">
        <v>0</v>
      </c>
    </row>
    <row r="231" spans="1:9" ht="45" x14ac:dyDescent="0.2">
      <c r="A231" s="91">
        <v>223</v>
      </c>
      <c r="B231" s="410" t="s">
        <v>1257</v>
      </c>
      <c r="C231" s="410" t="s">
        <v>1242</v>
      </c>
      <c r="D231" s="410">
        <v>32001026847</v>
      </c>
      <c r="E231" s="410" t="s">
        <v>1798</v>
      </c>
      <c r="F231" s="410" t="s">
        <v>319</v>
      </c>
      <c r="G231" s="417">
        <v>306.12</v>
      </c>
      <c r="H231" s="401">
        <v>240</v>
      </c>
      <c r="I231" s="401">
        <v>0</v>
      </c>
    </row>
    <row r="232" spans="1:9" ht="45" x14ac:dyDescent="0.2">
      <c r="A232" s="91">
        <v>224</v>
      </c>
      <c r="B232" s="410" t="s">
        <v>1471</v>
      </c>
      <c r="C232" s="410" t="s">
        <v>1472</v>
      </c>
      <c r="D232" s="410">
        <v>32001001873</v>
      </c>
      <c r="E232" s="410" t="s">
        <v>1799</v>
      </c>
      <c r="F232" s="410" t="s">
        <v>319</v>
      </c>
      <c r="G232" s="417">
        <v>262.5</v>
      </c>
      <c r="H232" s="401">
        <v>210</v>
      </c>
      <c r="I232" s="401">
        <v>0</v>
      </c>
    </row>
    <row r="233" spans="1:9" ht="45" x14ac:dyDescent="0.2">
      <c r="A233" s="91">
        <v>225</v>
      </c>
      <c r="B233" s="410" t="s">
        <v>1473</v>
      </c>
      <c r="C233" s="410" t="s">
        <v>1474</v>
      </c>
      <c r="D233" s="410">
        <v>32001026838</v>
      </c>
      <c r="E233" s="410" t="s">
        <v>1800</v>
      </c>
      <c r="F233" s="410" t="s">
        <v>319</v>
      </c>
      <c r="G233" s="417">
        <v>191.33</v>
      </c>
      <c r="H233" s="401">
        <v>150</v>
      </c>
      <c r="I233" s="401">
        <v>0</v>
      </c>
    </row>
    <row r="234" spans="1:9" ht="45" x14ac:dyDescent="0.2">
      <c r="A234" s="91">
        <v>226</v>
      </c>
      <c r="B234" s="410" t="s">
        <v>1475</v>
      </c>
      <c r="C234" s="410" t="s">
        <v>1476</v>
      </c>
      <c r="D234" s="410" t="s">
        <v>2161</v>
      </c>
      <c r="E234" s="410" t="s">
        <v>1801</v>
      </c>
      <c r="F234" s="410" t="s">
        <v>319</v>
      </c>
      <c r="G234" s="417">
        <v>382.65</v>
      </c>
      <c r="H234" s="401">
        <v>300</v>
      </c>
      <c r="I234" s="401">
        <v>0</v>
      </c>
    </row>
    <row r="235" spans="1:9" ht="45" x14ac:dyDescent="0.2">
      <c r="A235" s="91">
        <v>227</v>
      </c>
      <c r="B235" s="410" t="s">
        <v>1219</v>
      </c>
      <c r="C235" s="410" t="s">
        <v>1413</v>
      </c>
      <c r="D235" s="410">
        <v>61006006757</v>
      </c>
      <c r="E235" s="410" t="s">
        <v>1802</v>
      </c>
      <c r="F235" s="410" t="s">
        <v>319</v>
      </c>
      <c r="G235" s="417">
        <v>306.12</v>
      </c>
      <c r="H235" s="401">
        <v>240</v>
      </c>
      <c r="I235" s="401">
        <v>0</v>
      </c>
    </row>
    <row r="236" spans="1:9" ht="45" x14ac:dyDescent="0.2">
      <c r="A236" s="91">
        <v>228</v>
      </c>
      <c r="B236" s="410" t="s">
        <v>1477</v>
      </c>
      <c r="C236" s="410" t="s">
        <v>1478</v>
      </c>
      <c r="D236" s="410">
        <v>61004069746</v>
      </c>
      <c r="E236" s="410" t="s">
        <v>1803</v>
      </c>
      <c r="F236" s="410" t="s">
        <v>319</v>
      </c>
      <c r="G236" s="417">
        <v>191.33</v>
      </c>
      <c r="H236" s="401">
        <v>150</v>
      </c>
      <c r="I236" s="401">
        <v>0</v>
      </c>
    </row>
    <row r="237" spans="1:9" ht="30" x14ac:dyDescent="0.2">
      <c r="A237" s="91">
        <v>229</v>
      </c>
      <c r="B237" s="410" t="s">
        <v>1209</v>
      </c>
      <c r="C237" s="410" t="s">
        <v>1340</v>
      </c>
      <c r="D237" s="410" t="s">
        <v>973</v>
      </c>
      <c r="E237" s="410" t="s">
        <v>1804</v>
      </c>
      <c r="F237" s="410" t="s">
        <v>319</v>
      </c>
      <c r="G237" s="417">
        <v>306.12</v>
      </c>
      <c r="H237" s="401">
        <v>240</v>
      </c>
      <c r="I237" s="401">
        <v>0</v>
      </c>
    </row>
    <row r="238" spans="1:9" ht="30" x14ac:dyDescent="0.2">
      <c r="A238" s="91">
        <v>230</v>
      </c>
      <c r="B238" s="410" t="s">
        <v>1479</v>
      </c>
      <c r="C238" s="410" t="s">
        <v>1480</v>
      </c>
      <c r="D238" s="410" t="s">
        <v>974</v>
      </c>
      <c r="E238" s="410" t="s">
        <v>1805</v>
      </c>
      <c r="F238" s="410" t="s">
        <v>319</v>
      </c>
      <c r="G238" s="417">
        <v>267.86</v>
      </c>
      <c r="H238" s="401">
        <v>210</v>
      </c>
      <c r="I238" s="401">
        <v>0</v>
      </c>
    </row>
    <row r="239" spans="1:9" ht="45" x14ac:dyDescent="0.2">
      <c r="A239" s="91">
        <v>231</v>
      </c>
      <c r="B239" s="410" t="s">
        <v>1481</v>
      </c>
      <c r="C239" s="410" t="s">
        <v>1482</v>
      </c>
      <c r="D239" s="410" t="s">
        <v>975</v>
      </c>
      <c r="E239" s="410" t="s">
        <v>1806</v>
      </c>
      <c r="F239" s="410" t="s">
        <v>319</v>
      </c>
      <c r="G239" s="417">
        <v>267.86</v>
      </c>
      <c r="H239" s="401">
        <v>210</v>
      </c>
      <c r="I239" s="401">
        <v>0</v>
      </c>
    </row>
    <row r="240" spans="1:9" ht="75" x14ac:dyDescent="0.2">
      <c r="A240" s="91">
        <v>232</v>
      </c>
      <c r="B240" s="410" t="s">
        <v>1358</v>
      </c>
      <c r="C240" s="410" t="s">
        <v>1483</v>
      </c>
      <c r="D240" s="410" t="s">
        <v>976</v>
      </c>
      <c r="E240" s="410" t="s">
        <v>1807</v>
      </c>
      <c r="F240" s="410" t="s">
        <v>319</v>
      </c>
      <c r="G240" s="417">
        <v>306.12</v>
      </c>
      <c r="H240" s="401">
        <v>240</v>
      </c>
      <c r="I240" s="401">
        <v>0</v>
      </c>
    </row>
    <row r="241" spans="1:9" ht="60" x14ac:dyDescent="0.2">
      <c r="A241" s="91">
        <v>233</v>
      </c>
      <c r="B241" s="410" t="s">
        <v>1299</v>
      </c>
      <c r="C241" s="410" t="s">
        <v>1484</v>
      </c>
      <c r="D241" s="410">
        <v>35001003108</v>
      </c>
      <c r="E241" s="410" t="s">
        <v>1808</v>
      </c>
      <c r="F241" s="410" t="s">
        <v>319</v>
      </c>
      <c r="G241" s="417">
        <v>191.33</v>
      </c>
      <c r="H241" s="401">
        <v>150</v>
      </c>
      <c r="I241" s="401">
        <v>0</v>
      </c>
    </row>
    <row r="242" spans="1:9" ht="45" x14ac:dyDescent="0.2">
      <c r="A242" s="91">
        <v>234</v>
      </c>
      <c r="B242" s="410" t="s">
        <v>1485</v>
      </c>
      <c r="C242" s="410" t="s">
        <v>1486</v>
      </c>
      <c r="D242" s="410" t="s">
        <v>977</v>
      </c>
      <c r="E242" s="410" t="s">
        <v>1809</v>
      </c>
      <c r="F242" s="410" t="s">
        <v>319</v>
      </c>
      <c r="G242" s="417">
        <v>281.25</v>
      </c>
      <c r="H242" s="401">
        <v>225</v>
      </c>
      <c r="I242" s="401">
        <v>0</v>
      </c>
    </row>
    <row r="243" spans="1:9" ht="45" x14ac:dyDescent="0.2">
      <c r="A243" s="91">
        <v>235</v>
      </c>
      <c r="B243" s="410" t="s">
        <v>1487</v>
      </c>
      <c r="C243" s="410" t="s">
        <v>1488</v>
      </c>
      <c r="D243" s="410">
        <v>28001098477</v>
      </c>
      <c r="E243" s="410" t="s">
        <v>1810</v>
      </c>
      <c r="F243" s="410" t="s">
        <v>319</v>
      </c>
      <c r="G243" s="417">
        <v>688.78</v>
      </c>
      <c r="H243" s="401">
        <v>540</v>
      </c>
      <c r="I243" s="401">
        <v>0</v>
      </c>
    </row>
    <row r="244" spans="1:9" ht="45" x14ac:dyDescent="0.2">
      <c r="A244" s="91">
        <v>236</v>
      </c>
      <c r="B244" s="410" t="s">
        <v>1489</v>
      </c>
      <c r="C244" s="410" t="s">
        <v>1391</v>
      </c>
      <c r="D244" s="410">
        <v>35001099671</v>
      </c>
      <c r="E244" s="410" t="s">
        <v>1811</v>
      </c>
      <c r="F244" s="410" t="s">
        <v>319</v>
      </c>
      <c r="G244" s="417">
        <v>325.26</v>
      </c>
      <c r="H244" s="401">
        <v>255</v>
      </c>
      <c r="I244" s="401">
        <v>0</v>
      </c>
    </row>
    <row r="245" spans="1:9" ht="30" x14ac:dyDescent="0.2">
      <c r="A245" s="91">
        <v>237</v>
      </c>
      <c r="B245" s="410" t="s">
        <v>1151</v>
      </c>
      <c r="C245" s="410" t="s">
        <v>1490</v>
      </c>
      <c r="D245" s="410">
        <v>62006063210</v>
      </c>
      <c r="E245" s="410" t="s">
        <v>1812</v>
      </c>
      <c r="F245" s="410" t="s">
        <v>319</v>
      </c>
      <c r="G245" s="417">
        <v>306.12</v>
      </c>
      <c r="H245" s="401">
        <v>240</v>
      </c>
      <c r="I245" s="401">
        <v>0</v>
      </c>
    </row>
    <row r="246" spans="1:9" ht="45" x14ac:dyDescent="0.2">
      <c r="A246" s="91">
        <v>238</v>
      </c>
      <c r="B246" s="410" t="s">
        <v>1412</v>
      </c>
      <c r="C246" s="410" t="s">
        <v>1491</v>
      </c>
      <c r="D246" s="410">
        <v>10001009482</v>
      </c>
      <c r="E246" s="410" t="s">
        <v>1813</v>
      </c>
      <c r="F246" s="410" t="s">
        <v>319</v>
      </c>
      <c r="G246" s="417">
        <v>267.86</v>
      </c>
      <c r="H246" s="401">
        <v>210</v>
      </c>
      <c r="I246" s="401">
        <v>0</v>
      </c>
    </row>
    <row r="247" spans="1:9" ht="45" x14ac:dyDescent="0.2">
      <c r="A247" s="91">
        <v>239</v>
      </c>
      <c r="B247" s="410" t="s">
        <v>1330</v>
      </c>
      <c r="C247" s="410" t="s">
        <v>1492</v>
      </c>
      <c r="D247" s="410" t="s">
        <v>978</v>
      </c>
      <c r="E247" s="410" t="s">
        <v>1814</v>
      </c>
      <c r="F247" s="410" t="s">
        <v>319</v>
      </c>
      <c r="G247" s="417">
        <v>191.33</v>
      </c>
      <c r="H247" s="401">
        <v>150</v>
      </c>
      <c r="I247" s="401">
        <v>0</v>
      </c>
    </row>
    <row r="248" spans="1:9" ht="30" x14ac:dyDescent="0.2">
      <c r="A248" s="91">
        <v>240</v>
      </c>
      <c r="B248" s="410" t="s">
        <v>1434</v>
      </c>
      <c r="C248" s="410" t="s">
        <v>1294</v>
      </c>
      <c r="D248" s="410" t="s">
        <v>979</v>
      </c>
      <c r="E248" s="410" t="s">
        <v>1815</v>
      </c>
      <c r="F248" s="410" t="s">
        <v>319</v>
      </c>
      <c r="G248" s="417">
        <v>306.12</v>
      </c>
      <c r="H248" s="401">
        <v>240</v>
      </c>
      <c r="I248" s="401">
        <v>0</v>
      </c>
    </row>
    <row r="249" spans="1:9" ht="45" x14ac:dyDescent="0.2">
      <c r="A249" s="91">
        <v>241</v>
      </c>
      <c r="B249" s="410" t="s">
        <v>1434</v>
      </c>
      <c r="C249" s="410" t="s">
        <v>1493</v>
      </c>
      <c r="D249" s="410" t="s">
        <v>980</v>
      </c>
      <c r="E249" s="410" t="s">
        <v>1816</v>
      </c>
      <c r="F249" s="410" t="s">
        <v>319</v>
      </c>
      <c r="G249" s="417">
        <v>306.12</v>
      </c>
      <c r="H249" s="401">
        <v>240</v>
      </c>
      <c r="I249" s="401">
        <v>0</v>
      </c>
    </row>
    <row r="250" spans="1:9" ht="45" x14ac:dyDescent="0.2">
      <c r="A250" s="91">
        <v>242</v>
      </c>
      <c r="B250" s="410" t="s">
        <v>1317</v>
      </c>
      <c r="C250" s="410" t="s">
        <v>1494</v>
      </c>
      <c r="D250" s="410" t="s">
        <v>981</v>
      </c>
      <c r="E250" s="410" t="s">
        <v>1817</v>
      </c>
      <c r="F250" s="410" t="s">
        <v>319</v>
      </c>
      <c r="G250" s="417">
        <v>267.86</v>
      </c>
      <c r="H250" s="401">
        <v>210</v>
      </c>
      <c r="I250" s="401">
        <v>0</v>
      </c>
    </row>
    <row r="251" spans="1:9" ht="45" x14ac:dyDescent="0.2">
      <c r="A251" s="91">
        <v>243</v>
      </c>
      <c r="B251" s="410" t="s">
        <v>1284</v>
      </c>
      <c r="C251" s="410" t="s">
        <v>1495</v>
      </c>
      <c r="D251" s="410" t="s">
        <v>982</v>
      </c>
      <c r="E251" s="410" t="s">
        <v>1818</v>
      </c>
      <c r="F251" s="410" t="s">
        <v>319</v>
      </c>
      <c r="G251" s="417">
        <v>191.33</v>
      </c>
      <c r="H251" s="401">
        <v>150</v>
      </c>
      <c r="I251" s="401">
        <v>0</v>
      </c>
    </row>
    <row r="252" spans="1:9" ht="45" x14ac:dyDescent="0.2">
      <c r="A252" s="91">
        <v>244</v>
      </c>
      <c r="B252" s="410" t="s">
        <v>1207</v>
      </c>
      <c r="C252" s="410" t="s">
        <v>1496</v>
      </c>
      <c r="D252" s="410">
        <v>45001019304</v>
      </c>
      <c r="E252" s="410" t="s">
        <v>1819</v>
      </c>
      <c r="F252" s="410" t="s">
        <v>319</v>
      </c>
      <c r="G252" s="417">
        <v>306.12</v>
      </c>
      <c r="H252" s="401">
        <v>240</v>
      </c>
      <c r="I252" s="401">
        <v>0</v>
      </c>
    </row>
    <row r="253" spans="1:9" ht="60" x14ac:dyDescent="0.2">
      <c r="A253" s="91">
        <v>245</v>
      </c>
      <c r="B253" s="410" t="s">
        <v>1497</v>
      </c>
      <c r="C253" s="410" t="s">
        <v>1498</v>
      </c>
      <c r="D253" s="410">
        <v>45001002311</v>
      </c>
      <c r="E253" s="410" t="s">
        <v>1820</v>
      </c>
      <c r="F253" s="410" t="s">
        <v>319</v>
      </c>
      <c r="G253" s="417">
        <v>267.86</v>
      </c>
      <c r="H253" s="401">
        <v>210</v>
      </c>
      <c r="I253" s="401">
        <v>0</v>
      </c>
    </row>
    <row r="254" spans="1:9" ht="45" x14ac:dyDescent="0.2">
      <c r="A254" s="91">
        <v>246</v>
      </c>
      <c r="B254" s="410" t="s">
        <v>1499</v>
      </c>
      <c r="C254" s="410" t="s">
        <v>1500</v>
      </c>
      <c r="D254" s="410">
        <v>62004026195</v>
      </c>
      <c r="E254" s="410" t="s">
        <v>1821</v>
      </c>
      <c r="F254" s="410" t="s">
        <v>319</v>
      </c>
      <c r="G254" s="417">
        <v>191.33</v>
      </c>
      <c r="H254" s="401">
        <v>150</v>
      </c>
      <c r="I254" s="401">
        <v>0</v>
      </c>
    </row>
    <row r="255" spans="1:9" ht="45" x14ac:dyDescent="0.2">
      <c r="A255" s="91">
        <v>247</v>
      </c>
      <c r="B255" s="410" t="s">
        <v>1343</v>
      </c>
      <c r="C255" s="410" t="s">
        <v>1501</v>
      </c>
      <c r="D255" s="410">
        <v>51001007565</v>
      </c>
      <c r="E255" s="410" t="s">
        <v>1822</v>
      </c>
      <c r="F255" s="410" t="s">
        <v>319</v>
      </c>
      <c r="G255" s="417">
        <v>191.33</v>
      </c>
      <c r="H255" s="401">
        <v>150</v>
      </c>
      <c r="I255" s="401">
        <v>0</v>
      </c>
    </row>
    <row r="256" spans="1:9" ht="30" x14ac:dyDescent="0.2">
      <c r="A256" s="91">
        <v>248</v>
      </c>
      <c r="B256" s="410" t="s">
        <v>1179</v>
      </c>
      <c r="C256" s="410" t="s">
        <v>1304</v>
      </c>
      <c r="D256" s="410">
        <v>34001000961</v>
      </c>
      <c r="E256" s="410" t="s">
        <v>1823</v>
      </c>
      <c r="F256" s="410" t="s">
        <v>319</v>
      </c>
      <c r="G256" s="417">
        <v>191.33</v>
      </c>
      <c r="H256" s="401">
        <v>150</v>
      </c>
      <c r="I256" s="401">
        <v>0</v>
      </c>
    </row>
    <row r="257" spans="1:9" ht="45" x14ac:dyDescent="0.2">
      <c r="A257" s="410">
        <v>249</v>
      </c>
      <c r="B257" s="410" t="s">
        <v>1503</v>
      </c>
      <c r="C257" s="410" t="s">
        <v>1504</v>
      </c>
      <c r="D257" s="410" t="s">
        <v>983</v>
      </c>
      <c r="E257" s="410" t="s">
        <v>1824</v>
      </c>
      <c r="F257" s="410" t="s">
        <v>319</v>
      </c>
      <c r="G257" s="417">
        <v>262.5</v>
      </c>
      <c r="H257" s="401">
        <v>210</v>
      </c>
      <c r="I257" s="401">
        <v>0</v>
      </c>
    </row>
    <row r="258" spans="1:9" ht="30" x14ac:dyDescent="0.2">
      <c r="A258" s="410">
        <v>250</v>
      </c>
      <c r="B258" s="410" t="s">
        <v>1269</v>
      </c>
      <c r="C258" s="410" t="s">
        <v>1505</v>
      </c>
      <c r="D258" s="410" t="s">
        <v>1580</v>
      </c>
      <c r="E258" s="410" t="s">
        <v>1708</v>
      </c>
      <c r="F258" s="410" t="s">
        <v>319</v>
      </c>
      <c r="G258" s="417">
        <v>191.33</v>
      </c>
      <c r="H258" s="401">
        <v>150</v>
      </c>
      <c r="I258" s="401">
        <v>0</v>
      </c>
    </row>
    <row r="259" spans="1:9" ht="45" x14ac:dyDescent="0.2">
      <c r="A259" s="410">
        <v>251</v>
      </c>
      <c r="B259" s="410" t="s">
        <v>1151</v>
      </c>
      <c r="C259" s="410" t="s">
        <v>2145</v>
      </c>
      <c r="D259" s="410" t="s">
        <v>2162</v>
      </c>
      <c r="E259" s="410" t="s">
        <v>2169</v>
      </c>
      <c r="F259" s="410" t="s">
        <v>319</v>
      </c>
      <c r="G259" s="417">
        <v>267.86</v>
      </c>
      <c r="H259" s="401">
        <v>210</v>
      </c>
      <c r="I259" s="401">
        <v>0</v>
      </c>
    </row>
    <row r="260" spans="1:9" ht="45" x14ac:dyDescent="0.2">
      <c r="A260" s="410">
        <v>252</v>
      </c>
      <c r="B260" s="410" t="s">
        <v>1325</v>
      </c>
      <c r="C260" s="410" t="s">
        <v>1506</v>
      </c>
      <c r="D260" s="410" t="s">
        <v>1581</v>
      </c>
      <c r="E260" s="410" t="s">
        <v>1825</v>
      </c>
      <c r="F260" s="410" t="s">
        <v>319</v>
      </c>
      <c r="G260" s="417">
        <v>306.12</v>
      </c>
      <c r="H260" s="401">
        <v>240</v>
      </c>
      <c r="I260" s="401">
        <v>0</v>
      </c>
    </row>
    <row r="261" spans="1:9" ht="45" x14ac:dyDescent="0.2">
      <c r="A261" s="410">
        <v>253</v>
      </c>
      <c r="B261" s="410" t="s">
        <v>1507</v>
      </c>
      <c r="C261" s="410" t="s">
        <v>1408</v>
      </c>
      <c r="D261" s="410">
        <v>25001014608</v>
      </c>
      <c r="E261" s="410" t="s">
        <v>1826</v>
      </c>
      <c r="F261" s="410" t="s">
        <v>319</v>
      </c>
      <c r="G261" s="417">
        <v>267.86</v>
      </c>
      <c r="H261" s="401">
        <v>210</v>
      </c>
      <c r="I261" s="401">
        <v>0</v>
      </c>
    </row>
    <row r="262" spans="1:9" ht="45" x14ac:dyDescent="0.2">
      <c r="A262" s="410">
        <v>254</v>
      </c>
      <c r="B262" s="410" t="s">
        <v>1508</v>
      </c>
      <c r="C262" s="410" t="s">
        <v>1506</v>
      </c>
      <c r="D262" s="410">
        <v>25001006836</v>
      </c>
      <c r="E262" s="410" t="s">
        <v>1827</v>
      </c>
      <c r="F262" s="410" t="s">
        <v>319</v>
      </c>
      <c r="G262" s="417">
        <v>191.33</v>
      </c>
      <c r="H262" s="401">
        <v>150</v>
      </c>
      <c r="I262" s="401">
        <v>0</v>
      </c>
    </row>
    <row r="263" spans="1:9" ht="45" x14ac:dyDescent="0.2">
      <c r="A263" s="410">
        <v>255</v>
      </c>
      <c r="B263" s="410" t="s">
        <v>1546</v>
      </c>
      <c r="C263" s="410" t="s">
        <v>2146</v>
      </c>
      <c r="D263" s="410" t="s">
        <v>2163</v>
      </c>
      <c r="E263" s="410" t="s">
        <v>2170</v>
      </c>
      <c r="F263" s="410" t="s">
        <v>319</v>
      </c>
      <c r="G263" s="417">
        <v>375</v>
      </c>
      <c r="H263" s="401">
        <v>300</v>
      </c>
      <c r="I263" s="401">
        <v>0</v>
      </c>
    </row>
    <row r="264" spans="1:9" ht="45" x14ac:dyDescent="0.2">
      <c r="A264" s="410">
        <v>256</v>
      </c>
      <c r="B264" s="410" t="s">
        <v>1509</v>
      </c>
      <c r="C264" s="410" t="s">
        <v>1510</v>
      </c>
      <c r="D264" s="410">
        <v>27001001694</v>
      </c>
      <c r="E264" s="410" t="s">
        <v>1828</v>
      </c>
      <c r="F264" s="410" t="s">
        <v>319</v>
      </c>
      <c r="G264" s="417">
        <v>306.12</v>
      </c>
      <c r="H264" s="401">
        <v>240</v>
      </c>
      <c r="I264" s="401">
        <v>0</v>
      </c>
    </row>
    <row r="265" spans="1:9" ht="45" x14ac:dyDescent="0.2">
      <c r="A265" s="410">
        <v>257</v>
      </c>
      <c r="B265" s="410" t="s">
        <v>1511</v>
      </c>
      <c r="C265" s="410" t="s">
        <v>1512</v>
      </c>
      <c r="D265" s="410">
        <v>27001007275</v>
      </c>
      <c r="E265" s="410" t="s">
        <v>1825</v>
      </c>
      <c r="F265" s="410" t="s">
        <v>319</v>
      </c>
      <c r="G265" s="417">
        <v>267.86</v>
      </c>
      <c r="H265" s="401">
        <v>210</v>
      </c>
      <c r="I265" s="401">
        <v>0</v>
      </c>
    </row>
    <row r="266" spans="1:9" ht="45" x14ac:dyDescent="0.2">
      <c r="A266" s="410">
        <v>258</v>
      </c>
      <c r="B266" s="410" t="s">
        <v>1158</v>
      </c>
      <c r="C266" s="410" t="s">
        <v>1513</v>
      </c>
      <c r="D266" s="410">
        <v>27001007658</v>
      </c>
      <c r="E266" s="410" t="s">
        <v>1829</v>
      </c>
      <c r="F266" s="410" t="s">
        <v>319</v>
      </c>
      <c r="G266" s="417">
        <v>191.33</v>
      </c>
      <c r="H266" s="401">
        <v>150</v>
      </c>
      <c r="I266" s="401">
        <v>0</v>
      </c>
    </row>
    <row r="267" spans="1:9" ht="45" x14ac:dyDescent="0.2">
      <c r="A267" s="410">
        <v>259</v>
      </c>
      <c r="B267" s="410" t="s">
        <v>1514</v>
      </c>
      <c r="C267" s="410" t="s">
        <v>1515</v>
      </c>
      <c r="D267" s="410" t="s">
        <v>984</v>
      </c>
      <c r="E267" s="410" t="s">
        <v>1830</v>
      </c>
      <c r="F267" s="410" t="s">
        <v>319</v>
      </c>
      <c r="G267" s="417">
        <v>306.12</v>
      </c>
      <c r="H267" s="401">
        <v>240</v>
      </c>
      <c r="I267" s="401">
        <v>0</v>
      </c>
    </row>
    <row r="268" spans="1:9" ht="45" x14ac:dyDescent="0.2">
      <c r="A268" s="410">
        <v>260</v>
      </c>
      <c r="B268" s="410" t="s">
        <v>2147</v>
      </c>
      <c r="C268" s="410" t="s">
        <v>2148</v>
      </c>
      <c r="D268" s="410" t="s">
        <v>2164</v>
      </c>
      <c r="E268" s="410" t="s">
        <v>1831</v>
      </c>
      <c r="F268" s="410" t="s">
        <v>319</v>
      </c>
      <c r="G268" s="417">
        <v>262.5</v>
      </c>
      <c r="H268" s="401">
        <v>210</v>
      </c>
      <c r="I268" s="401">
        <v>0</v>
      </c>
    </row>
    <row r="269" spans="1:9" ht="45" x14ac:dyDescent="0.2">
      <c r="A269" s="410">
        <v>261</v>
      </c>
      <c r="B269" s="410" t="s">
        <v>1317</v>
      </c>
      <c r="C269" s="410" t="s">
        <v>1357</v>
      </c>
      <c r="D269" s="410">
        <v>11001004008</v>
      </c>
      <c r="E269" s="410" t="s">
        <v>1832</v>
      </c>
      <c r="F269" s="410" t="s">
        <v>319</v>
      </c>
      <c r="G269" s="417">
        <v>187.5</v>
      </c>
      <c r="H269" s="401">
        <v>150</v>
      </c>
      <c r="I269" s="401">
        <v>0</v>
      </c>
    </row>
    <row r="270" spans="1:9" ht="30" x14ac:dyDescent="0.2">
      <c r="A270" s="410">
        <v>262</v>
      </c>
      <c r="B270" s="410" t="s">
        <v>1516</v>
      </c>
      <c r="C270" s="410" t="s">
        <v>1517</v>
      </c>
      <c r="D270" s="410">
        <v>52001018901</v>
      </c>
      <c r="E270" s="410" t="s">
        <v>1833</v>
      </c>
      <c r="F270" s="410" t="s">
        <v>319</v>
      </c>
      <c r="G270" s="417">
        <v>267.86</v>
      </c>
      <c r="H270" s="401">
        <v>210</v>
      </c>
      <c r="I270" s="401">
        <v>0</v>
      </c>
    </row>
    <row r="271" spans="1:9" ht="30" x14ac:dyDescent="0.2">
      <c r="A271" s="410">
        <v>263</v>
      </c>
      <c r="B271" s="410" t="s">
        <v>1151</v>
      </c>
      <c r="C271" s="410" t="s">
        <v>1456</v>
      </c>
      <c r="D271" s="410">
        <v>52001021761</v>
      </c>
      <c r="E271" s="410" t="s">
        <v>1834</v>
      </c>
      <c r="F271" s="410" t="s">
        <v>319</v>
      </c>
      <c r="G271" s="417">
        <v>191.33</v>
      </c>
      <c r="H271" s="401">
        <v>150</v>
      </c>
      <c r="I271" s="401">
        <v>0</v>
      </c>
    </row>
    <row r="272" spans="1:9" ht="45" x14ac:dyDescent="0.2">
      <c r="A272" s="410">
        <v>264</v>
      </c>
      <c r="B272" s="410" t="s">
        <v>1518</v>
      </c>
      <c r="C272" s="410" t="s">
        <v>1519</v>
      </c>
      <c r="D272" s="410">
        <v>37001054453</v>
      </c>
      <c r="E272" s="410" t="s">
        <v>1835</v>
      </c>
      <c r="F272" s="410" t="s">
        <v>319</v>
      </c>
      <c r="G272" s="417">
        <v>382.65</v>
      </c>
      <c r="H272" s="401">
        <v>300</v>
      </c>
      <c r="I272" s="401">
        <v>0</v>
      </c>
    </row>
    <row r="273" spans="1:9" ht="45" x14ac:dyDescent="0.2">
      <c r="A273" s="410">
        <v>265</v>
      </c>
      <c r="B273" s="410" t="s">
        <v>1352</v>
      </c>
      <c r="C273" s="410" t="s">
        <v>2149</v>
      </c>
      <c r="D273" s="410" t="s">
        <v>2165</v>
      </c>
      <c r="E273" s="410" t="s">
        <v>1836</v>
      </c>
      <c r="F273" s="410" t="s">
        <v>319</v>
      </c>
      <c r="G273" s="417">
        <v>267.86</v>
      </c>
      <c r="H273" s="401">
        <v>210</v>
      </c>
      <c r="I273" s="401">
        <v>0</v>
      </c>
    </row>
    <row r="274" spans="1:9" ht="45" x14ac:dyDescent="0.2">
      <c r="A274" s="410">
        <v>266</v>
      </c>
      <c r="B274" s="410" t="s">
        <v>1520</v>
      </c>
      <c r="C274" s="410" t="s">
        <v>1519</v>
      </c>
      <c r="D274" s="410">
        <v>37001056927</v>
      </c>
      <c r="E274" s="410" t="s">
        <v>1837</v>
      </c>
      <c r="F274" s="410" t="s">
        <v>319</v>
      </c>
      <c r="G274" s="417">
        <v>191.33</v>
      </c>
      <c r="H274" s="401">
        <v>150</v>
      </c>
      <c r="I274" s="401">
        <v>0</v>
      </c>
    </row>
    <row r="275" spans="1:9" ht="30" x14ac:dyDescent="0.2">
      <c r="A275" s="410">
        <v>267</v>
      </c>
      <c r="B275" s="410" t="s">
        <v>1521</v>
      </c>
      <c r="C275" s="410" t="s">
        <v>1522</v>
      </c>
      <c r="D275" s="410" t="s">
        <v>985</v>
      </c>
      <c r="E275" s="410" t="s">
        <v>1838</v>
      </c>
      <c r="F275" s="410" t="s">
        <v>319</v>
      </c>
      <c r="G275" s="417">
        <v>300</v>
      </c>
      <c r="H275" s="401">
        <v>240</v>
      </c>
      <c r="I275" s="401">
        <v>0</v>
      </c>
    </row>
    <row r="276" spans="1:9" ht="45" x14ac:dyDescent="0.2">
      <c r="A276" s="410">
        <v>268</v>
      </c>
      <c r="B276" s="410" t="s">
        <v>1523</v>
      </c>
      <c r="C276" s="410" t="s">
        <v>1524</v>
      </c>
      <c r="D276" s="410" t="s">
        <v>986</v>
      </c>
      <c r="E276" s="410" t="s">
        <v>1839</v>
      </c>
      <c r="F276" s="410" t="s">
        <v>319</v>
      </c>
      <c r="G276" s="417">
        <v>267.86</v>
      </c>
      <c r="H276" s="401">
        <v>210</v>
      </c>
      <c r="I276" s="401">
        <v>0</v>
      </c>
    </row>
    <row r="277" spans="1:9" ht="30" x14ac:dyDescent="0.2">
      <c r="A277" s="410">
        <v>269</v>
      </c>
      <c r="B277" s="410" t="s">
        <v>1525</v>
      </c>
      <c r="C277" s="410" t="s">
        <v>1526</v>
      </c>
      <c r="D277" s="410" t="s">
        <v>987</v>
      </c>
      <c r="E277" s="410" t="s">
        <v>1840</v>
      </c>
      <c r="F277" s="410" t="s">
        <v>319</v>
      </c>
      <c r="G277" s="417">
        <v>187.5</v>
      </c>
      <c r="H277" s="401">
        <v>150</v>
      </c>
      <c r="I277" s="401">
        <v>0</v>
      </c>
    </row>
    <row r="278" spans="1:9" ht="45" x14ac:dyDescent="0.2">
      <c r="A278" s="410">
        <v>270</v>
      </c>
      <c r="B278" s="410" t="s">
        <v>1527</v>
      </c>
      <c r="C278" s="410" t="s">
        <v>1528</v>
      </c>
      <c r="D278" s="410" t="s">
        <v>988</v>
      </c>
      <c r="E278" s="410" t="s">
        <v>1841</v>
      </c>
      <c r="F278" s="410" t="s">
        <v>319</v>
      </c>
      <c r="G278" s="417">
        <v>267.86</v>
      </c>
      <c r="H278" s="401">
        <v>210</v>
      </c>
      <c r="I278" s="401">
        <v>0</v>
      </c>
    </row>
    <row r="279" spans="1:9" ht="30" x14ac:dyDescent="0.2">
      <c r="A279" s="410">
        <v>271</v>
      </c>
      <c r="B279" s="410" t="s">
        <v>1529</v>
      </c>
      <c r="C279" s="410" t="s">
        <v>1530</v>
      </c>
      <c r="D279" s="410" t="s">
        <v>989</v>
      </c>
      <c r="E279" s="410" t="s">
        <v>1842</v>
      </c>
      <c r="F279" s="410" t="s">
        <v>319</v>
      </c>
      <c r="G279" s="417">
        <v>191.33</v>
      </c>
      <c r="H279" s="401">
        <v>150</v>
      </c>
      <c r="I279" s="401">
        <v>0</v>
      </c>
    </row>
    <row r="280" spans="1:9" ht="30" x14ac:dyDescent="0.2">
      <c r="A280" s="410">
        <v>272</v>
      </c>
      <c r="B280" s="410" t="s">
        <v>1151</v>
      </c>
      <c r="C280" s="410" t="s">
        <v>1531</v>
      </c>
      <c r="D280" s="410" t="s">
        <v>990</v>
      </c>
      <c r="E280" s="410" t="s">
        <v>1843</v>
      </c>
      <c r="F280" s="410" t="s">
        <v>319</v>
      </c>
      <c r="G280" s="417">
        <v>382.65</v>
      </c>
      <c r="H280" s="401">
        <v>300</v>
      </c>
      <c r="I280" s="401">
        <v>0</v>
      </c>
    </row>
    <row r="281" spans="1:9" ht="45" x14ac:dyDescent="0.2">
      <c r="A281" s="410">
        <v>273</v>
      </c>
      <c r="B281" s="410" t="s">
        <v>1235</v>
      </c>
      <c r="C281" s="410" t="s">
        <v>1428</v>
      </c>
      <c r="D281" s="410" t="s">
        <v>991</v>
      </c>
      <c r="E281" s="410" t="s">
        <v>1844</v>
      </c>
      <c r="F281" s="410" t="s">
        <v>319</v>
      </c>
      <c r="G281" s="417">
        <v>267.86</v>
      </c>
      <c r="H281" s="401">
        <v>210</v>
      </c>
      <c r="I281" s="401">
        <v>0</v>
      </c>
    </row>
    <row r="282" spans="1:9" ht="30" x14ac:dyDescent="0.2">
      <c r="A282" s="410">
        <v>274</v>
      </c>
      <c r="B282" s="410" t="s">
        <v>1337</v>
      </c>
      <c r="C282" s="410" t="s">
        <v>1532</v>
      </c>
      <c r="D282" s="410" t="s">
        <v>1582</v>
      </c>
      <c r="E282" s="410" t="s">
        <v>1845</v>
      </c>
      <c r="F282" s="410" t="s">
        <v>319</v>
      </c>
      <c r="G282" s="417">
        <v>300</v>
      </c>
      <c r="H282" s="401">
        <v>240</v>
      </c>
      <c r="I282" s="401">
        <v>0</v>
      </c>
    </row>
    <row r="283" spans="1:9" ht="30" x14ac:dyDescent="0.2">
      <c r="A283" s="410">
        <v>275</v>
      </c>
      <c r="B283" s="410" t="s">
        <v>1533</v>
      </c>
      <c r="C283" s="410" t="s">
        <v>1534</v>
      </c>
      <c r="D283" s="410" t="s">
        <v>992</v>
      </c>
      <c r="E283" s="410" t="s">
        <v>1846</v>
      </c>
      <c r="F283" s="410" t="s">
        <v>319</v>
      </c>
      <c r="G283" s="417">
        <v>306.12</v>
      </c>
      <c r="H283" s="401">
        <v>240</v>
      </c>
      <c r="I283" s="401">
        <v>0</v>
      </c>
    </row>
    <row r="284" spans="1:9" ht="30" x14ac:dyDescent="0.2">
      <c r="A284" s="410">
        <v>276</v>
      </c>
      <c r="B284" s="410" t="s">
        <v>1166</v>
      </c>
      <c r="C284" s="410" t="s">
        <v>1387</v>
      </c>
      <c r="D284" s="410" t="s">
        <v>993</v>
      </c>
      <c r="E284" s="410" t="s">
        <v>1847</v>
      </c>
      <c r="F284" s="410" t="s">
        <v>319</v>
      </c>
      <c r="G284" s="417">
        <v>153.06</v>
      </c>
      <c r="H284" s="401">
        <v>120</v>
      </c>
      <c r="I284" s="401">
        <v>0</v>
      </c>
    </row>
    <row r="285" spans="1:9" ht="45" x14ac:dyDescent="0.2">
      <c r="A285" s="410">
        <v>277</v>
      </c>
      <c r="B285" s="410" t="s">
        <v>1535</v>
      </c>
      <c r="C285" s="410" t="s">
        <v>1536</v>
      </c>
      <c r="D285" s="410" t="s">
        <v>994</v>
      </c>
      <c r="E285" s="410" t="s">
        <v>1848</v>
      </c>
      <c r="F285" s="410" t="s">
        <v>319</v>
      </c>
      <c r="G285" s="417">
        <v>382.65</v>
      </c>
      <c r="H285" s="401">
        <v>300</v>
      </c>
      <c r="I285" s="401">
        <v>0</v>
      </c>
    </row>
    <row r="286" spans="1:9" ht="45" x14ac:dyDescent="0.2">
      <c r="A286" s="410">
        <v>278</v>
      </c>
      <c r="B286" s="410" t="s">
        <v>1537</v>
      </c>
      <c r="C286" s="410" t="s">
        <v>1538</v>
      </c>
      <c r="D286" s="410" t="s">
        <v>995</v>
      </c>
      <c r="E286" s="410" t="s">
        <v>1849</v>
      </c>
      <c r="F286" s="410" t="s">
        <v>319</v>
      </c>
      <c r="G286" s="417">
        <v>306.12</v>
      </c>
      <c r="H286" s="401">
        <v>240</v>
      </c>
      <c r="I286" s="401">
        <v>0</v>
      </c>
    </row>
    <row r="287" spans="1:9" ht="45" x14ac:dyDescent="0.2">
      <c r="A287" s="410">
        <v>279</v>
      </c>
      <c r="B287" s="410" t="s">
        <v>1539</v>
      </c>
      <c r="C287" s="410" t="s">
        <v>1540</v>
      </c>
      <c r="D287" s="410" t="s">
        <v>996</v>
      </c>
      <c r="E287" s="410" t="s">
        <v>1850</v>
      </c>
      <c r="F287" s="410" t="s">
        <v>319</v>
      </c>
      <c r="G287" s="417">
        <v>262.5</v>
      </c>
      <c r="H287" s="401">
        <v>210</v>
      </c>
      <c r="I287" s="401">
        <v>0</v>
      </c>
    </row>
    <row r="288" spans="1:9" ht="45" x14ac:dyDescent="0.2">
      <c r="A288" s="410">
        <v>280</v>
      </c>
      <c r="B288" s="410" t="s">
        <v>1541</v>
      </c>
      <c r="C288" s="410" t="s">
        <v>1536</v>
      </c>
      <c r="D288" s="410" t="s">
        <v>997</v>
      </c>
      <c r="E288" s="410" t="s">
        <v>1851</v>
      </c>
      <c r="F288" s="410" t="s">
        <v>319</v>
      </c>
      <c r="G288" s="417">
        <v>191.33</v>
      </c>
      <c r="H288" s="401">
        <v>150</v>
      </c>
      <c r="I288" s="401">
        <v>0</v>
      </c>
    </row>
    <row r="289" spans="1:9" ht="45" x14ac:dyDescent="0.2">
      <c r="A289" s="410">
        <v>281</v>
      </c>
      <c r="B289" s="410" t="s">
        <v>1299</v>
      </c>
      <c r="C289" s="410" t="s">
        <v>1542</v>
      </c>
      <c r="D289" s="410" t="s">
        <v>998</v>
      </c>
      <c r="E289" s="410" t="s">
        <v>1852</v>
      </c>
      <c r="F289" s="410" t="s">
        <v>319</v>
      </c>
      <c r="G289" s="417">
        <v>191.33</v>
      </c>
      <c r="H289" s="401">
        <v>150</v>
      </c>
      <c r="I289" s="401">
        <v>0</v>
      </c>
    </row>
    <row r="290" spans="1:9" ht="30" x14ac:dyDescent="0.2">
      <c r="A290" s="410">
        <v>282</v>
      </c>
      <c r="B290" s="410" t="s">
        <v>1168</v>
      </c>
      <c r="C290" s="410" t="s">
        <v>1543</v>
      </c>
      <c r="D290" s="410" t="s">
        <v>999</v>
      </c>
      <c r="E290" s="410" t="s">
        <v>1708</v>
      </c>
      <c r="F290" s="410" t="s">
        <v>319</v>
      </c>
      <c r="G290" s="417">
        <v>229.59</v>
      </c>
      <c r="H290" s="401">
        <v>180</v>
      </c>
      <c r="I290" s="401">
        <v>0</v>
      </c>
    </row>
    <row r="291" spans="1:9" ht="45" x14ac:dyDescent="0.2">
      <c r="A291" s="410">
        <v>283</v>
      </c>
      <c r="B291" s="410" t="s">
        <v>1151</v>
      </c>
      <c r="C291" s="410" t="s">
        <v>1544</v>
      </c>
      <c r="D291" s="410" t="s">
        <v>837</v>
      </c>
      <c r="E291" s="410" t="s">
        <v>1853</v>
      </c>
      <c r="F291" s="410" t="s">
        <v>319</v>
      </c>
      <c r="G291" s="417">
        <v>5102.04</v>
      </c>
      <c r="H291" s="401">
        <v>4000</v>
      </c>
      <c r="I291" s="401">
        <v>1000</v>
      </c>
    </row>
    <row r="292" spans="1:9" ht="45" x14ac:dyDescent="0.2">
      <c r="A292" s="410">
        <v>284</v>
      </c>
      <c r="B292" s="410" t="s">
        <v>1212</v>
      </c>
      <c r="C292" s="410" t="s">
        <v>1545</v>
      </c>
      <c r="D292" s="410">
        <v>61004016286</v>
      </c>
      <c r="E292" s="410" t="s">
        <v>1854</v>
      </c>
      <c r="F292" s="410" t="s">
        <v>319</v>
      </c>
      <c r="G292" s="417">
        <v>375</v>
      </c>
      <c r="H292" s="401">
        <v>300</v>
      </c>
      <c r="I292" s="401">
        <v>0</v>
      </c>
    </row>
    <row r="293" spans="1:9" ht="60" x14ac:dyDescent="0.2">
      <c r="A293" s="410">
        <v>285</v>
      </c>
      <c r="B293" s="410" t="s">
        <v>1546</v>
      </c>
      <c r="C293" s="410" t="s">
        <v>1545</v>
      </c>
      <c r="D293" s="410">
        <v>61004008957</v>
      </c>
      <c r="E293" s="410" t="s">
        <v>1855</v>
      </c>
      <c r="F293" s="410" t="s">
        <v>319</v>
      </c>
      <c r="G293" s="417">
        <v>300</v>
      </c>
      <c r="H293" s="401">
        <v>240</v>
      </c>
      <c r="I293" s="401">
        <v>0</v>
      </c>
    </row>
    <row r="294" spans="1:9" ht="60" x14ac:dyDescent="0.2">
      <c r="A294" s="410">
        <v>286</v>
      </c>
      <c r="B294" s="410" t="s">
        <v>1547</v>
      </c>
      <c r="C294" s="410" t="s">
        <v>1548</v>
      </c>
      <c r="D294" s="410">
        <v>61004003692</v>
      </c>
      <c r="E294" s="410" t="s">
        <v>1856</v>
      </c>
      <c r="F294" s="410" t="s">
        <v>319</v>
      </c>
      <c r="G294" s="417">
        <v>267.86</v>
      </c>
      <c r="H294" s="401">
        <v>210</v>
      </c>
      <c r="I294" s="401">
        <v>0</v>
      </c>
    </row>
    <row r="295" spans="1:9" ht="45" x14ac:dyDescent="0.2">
      <c r="A295" s="410">
        <v>287</v>
      </c>
      <c r="B295" s="410" t="s">
        <v>1149</v>
      </c>
      <c r="C295" s="410" t="s">
        <v>1549</v>
      </c>
      <c r="D295" s="410">
        <v>61004040832</v>
      </c>
      <c r="E295" s="410" t="s">
        <v>1857</v>
      </c>
      <c r="F295" s="410" t="s">
        <v>319</v>
      </c>
      <c r="G295" s="417">
        <v>191.33</v>
      </c>
      <c r="H295" s="401">
        <v>150</v>
      </c>
      <c r="I295" s="401">
        <v>0</v>
      </c>
    </row>
    <row r="296" spans="1:9" ht="30" x14ac:dyDescent="0.2">
      <c r="A296" s="410">
        <v>288</v>
      </c>
      <c r="B296" s="410" t="s">
        <v>1235</v>
      </c>
      <c r="C296" s="410" t="s">
        <v>1550</v>
      </c>
      <c r="D296" s="410" t="s">
        <v>1583</v>
      </c>
      <c r="E296" s="410" t="s">
        <v>1858</v>
      </c>
      <c r="F296" s="410" t="s">
        <v>319</v>
      </c>
      <c r="G296" s="417">
        <v>375</v>
      </c>
      <c r="H296" s="401">
        <v>300</v>
      </c>
      <c r="I296" s="401">
        <v>0</v>
      </c>
    </row>
    <row r="297" spans="1:9" ht="45" x14ac:dyDescent="0.2">
      <c r="A297" s="410">
        <v>289</v>
      </c>
      <c r="B297" s="410" t="s">
        <v>1248</v>
      </c>
      <c r="C297" s="410" t="s">
        <v>1551</v>
      </c>
      <c r="D297" s="410" t="s">
        <v>1584</v>
      </c>
      <c r="E297" s="410" t="s">
        <v>1859</v>
      </c>
      <c r="F297" s="410" t="s">
        <v>319</v>
      </c>
      <c r="G297" s="417">
        <v>300</v>
      </c>
      <c r="H297" s="401">
        <v>240</v>
      </c>
      <c r="I297" s="401">
        <v>0</v>
      </c>
    </row>
    <row r="298" spans="1:9" ht="45" x14ac:dyDescent="0.2">
      <c r="A298" s="410">
        <v>290</v>
      </c>
      <c r="B298" s="410" t="s">
        <v>1160</v>
      </c>
      <c r="C298" s="410" t="s">
        <v>1392</v>
      </c>
      <c r="D298" s="410" t="s">
        <v>1585</v>
      </c>
      <c r="E298" s="410" t="s">
        <v>1860</v>
      </c>
      <c r="F298" s="410" t="s">
        <v>319</v>
      </c>
      <c r="G298" s="417">
        <v>267.86</v>
      </c>
      <c r="H298" s="401">
        <v>210</v>
      </c>
      <c r="I298" s="401">
        <v>0</v>
      </c>
    </row>
    <row r="299" spans="1:9" ht="30" x14ac:dyDescent="0.2">
      <c r="A299" s="410">
        <v>291</v>
      </c>
      <c r="B299" s="410" t="s">
        <v>1552</v>
      </c>
      <c r="C299" s="410" t="s">
        <v>2150</v>
      </c>
      <c r="D299" s="410" t="s">
        <v>1586</v>
      </c>
      <c r="E299" s="410" t="s">
        <v>1861</v>
      </c>
      <c r="F299" s="410" t="s">
        <v>319</v>
      </c>
      <c r="G299" s="417">
        <v>191.33</v>
      </c>
      <c r="H299" s="401">
        <v>150</v>
      </c>
      <c r="I299" s="401">
        <v>0</v>
      </c>
    </row>
    <row r="300" spans="1:9" ht="45" x14ac:dyDescent="0.2">
      <c r="A300" s="410">
        <v>292</v>
      </c>
      <c r="B300" s="410" t="s">
        <v>1553</v>
      </c>
      <c r="C300" s="410" t="s">
        <v>1178</v>
      </c>
      <c r="D300" s="410" t="s">
        <v>1587</v>
      </c>
      <c r="E300" s="410" t="s">
        <v>1862</v>
      </c>
      <c r="F300" s="410" t="s">
        <v>319</v>
      </c>
      <c r="G300" s="417">
        <v>300</v>
      </c>
      <c r="H300" s="401">
        <v>240</v>
      </c>
      <c r="I300" s="401">
        <v>0</v>
      </c>
    </row>
    <row r="301" spans="1:9" ht="45" x14ac:dyDescent="0.2">
      <c r="A301" s="410">
        <v>293</v>
      </c>
      <c r="B301" s="410" t="s">
        <v>1554</v>
      </c>
      <c r="C301" s="410" t="s">
        <v>1453</v>
      </c>
      <c r="D301" s="410" t="s">
        <v>1588</v>
      </c>
      <c r="E301" s="410" t="s">
        <v>1863</v>
      </c>
      <c r="F301" s="410" t="s">
        <v>319</v>
      </c>
      <c r="G301" s="417">
        <v>267.86</v>
      </c>
      <c r="H301" s="401">
        <v>210</v>
      </c>
      <c r="I301" s="401">
        <v>0</v>
      </c>
    </row>
    <row r="302" spans="1:9" ht="45" x14ac:dyDescent="0.2">
      <c r="A302" s="410">
        <v>294</v>
      </c>
      <c r="B302" s="410" t="s">
        <v>1239</v>
      </c>
      <c r="C302" s="410" t="s">
        <v>1555</v>
      </c>
      <c r="D302" s="410" t="s">
        <v>1589</v>
      </c>
      <c r="E302" s="410" t="s">
        <v>1864</v>
      </c>
      <c r="F302" s="410" t="s">
        <v>319</v>
      </c>
      <c r="G302" s="417">
        <v>191.33</v>
      </c>
      <c r="H302" s="401">
        <v>150</v>
      </c>
      <c r="I302" s="401">
        <v>0</v>
      </c>
    </row>
    <row r="303" spans="1:9" ht="45" x14ac:dyDescent="0.2">
      <c r="A303" s="410">
        <v>295</v>
      </c>
      <c r="B303" s="410" t="s">
        <v>1556</v>
      </c>
      <c r="C303" s="410" t="s">
        <v>1557</v>
      </c>
      <c r="D303" s="410">
        <v>44001001052</v>
      </c>
      <c r="E303" s="410" t="s">
        <v>1865</v>
      </c>
      <c r="F303" s="410" t="s">
        <v>319</v>
      </c>
      <c r="G303" s="417">
        <v>300</v>
      </c>
      <c r="H303" s="401">
        <v>240</v>
      </c>
      <c r="I303" s="401">
        <v>0</v>
      </c>
    </row>
    <row r="304" spans="1:9" ht="45" x14ac:dyDescent="0.2">
      <c r="A304" s="410">
        <v>296</v>
      </c>
      <c r="B304" s="410" t="s">
        <v>1558</v>
      </c>
      <c r="C304" s="410" t="s">
        <v>1559</v>
      </c>
      <c r="D304" s="410" t="s">
        <v>1590</v>
      </c>
      <c r="E304" s="410" t="s">
        <v>1866</v>
      </c>
      <c r="F304" s="410" t="s">
        <v>319</v>
      </c>
      <c r="G304" s="417">
        <v>267.86</v>
      </c>
      <c r="H304" s="401">
        <v>210</v>
      </c>
      <c r="I304" s="401">
        <v>0</v>
      </c>
    </row>
    <row r="305" spans="1:9" ht="45" x14ac:dyDescent="0.2">
      <c r="A305" s="410">
        <v>297</v>
      </c>
      <c r="B305" s="410" t="s">
        <v>1560</v>
      </c>
      <c r="C305" s="410" t="s">
        <v>1559</v>
      </c>
      <c r="D305" s="410" t="s">
        <v>1591</v>
      </c>
      <c r="E305" s="410" t="s">
        <v>1867</v>
      </c>
      <c r="F305" s="410" t="s">
        <v>319</v>
      </c>
      <c r="G305" s="417">
        <v>191.33</v>
      </c>
      <c r="H305" s="401">
        <v>150</v>
      </c>
      <c r="I305" s="401">
        <v>0</v>
      </c>
    </row>
    <row r="306" spans="1:9" ht="30" x14ac:dyDescent="0.2">
      <c r="A306" s="410">
        <v>298</v>
      </c>
      <c r="B306" s="410" t="s">
        <v>1449</v>
      </c>
      <c r="C306" s="410" t="s">
        <v>1346</v>
      </c>
      <c r="D306" s="410" t="s">
        <v>1592</v>
      </c>
      <c r="E306" s="410" t="s">
        <v>1868</v>
      </c>
      <c r="F306" s="410" t="s">
        <v>319</v>
      </c>
      <c r="G306" s="417">
        <v>573.98</v>
      </c>
      <c r="H306" s="401">
        <v>450</v>
      </c>
      <c r="I306" s="401">
        <v>0</v>
      </c>
    </row>
    <row r="307" spans="1:9" ht="45" x14ac:dyDescent="0.2">
      <c r="A307" s="410">
        <v>299</v>
      </c>
      <c r="B307" s="410" t="s">
        <v>1317</v>
      </c>
      <c r="C307" s="410" t="s">
        <v>1561</v>
      </c>
      <c r="D307" s="410" t="s">
        <v>1593</v>
      </c>
      <c r="E307" s="410" t="s">
        <v>1869</v>
      </c>
      <c r="F307" s="410" t="s">
        <v>319</v>
      </c>
      <c r="G307" s="417">
        <v>267.86</v>
      </c>
      <c r="H307" s="401">
        <v>210</v>
      </c>
      <c r="I307" s="401">
        <v>0</v>
      </c>
    </row>
    <row r="308" spans="1:9" ht="45" x14ac:dyDescent="0.2">
      <c r="A308" s="410">
        <v>300</v>
      </c>
      <c r="B308" s="410" t="s">
        <v>1497</v>
      </c>
      <c r="C308" s="410" t="s">
        <v>2151</v>
      </c>
      <c r="D308" s="410" t="s">
        <v>2166</v>
      </c>
      <c r="E308" s="410" t="s">
        <v>1869</v>
      </c>
      <c r="F308" s="410" t="s">
        <v>319</v>
      </c>
      <c r="G308" s="417">
        <v>306.12</v>
      </c>
      <c r="H308" s="401">
        <v>240</v>
      </c>
      <c r="I308" s="401">
        <v>0</v>
      </c>
    </row>
    <row r="309" spans="1:9" ht="45" x14ac:dyDescent="0.2">
      <c r="A309" s="410">
        <v>301</v>
      </c>
      <c r="B309" s="410" t="s">
        <v>1212</v>
      </c>
      <c r="C309" s="410" t="s">
        <v>1562</v>
      </c>
      <c r="D309" s="410">
        <v>59002008079</v>
      </c>
      <c r="E309" s="410" t="s">
        <v>1870</v>
      </c>
      <c r="F309" s="410" t="s">
        <v>319</v>
      </c>
      <c r="G309" s="417">
        <v>306.12</v>
      </c>
      <c r="H309" s="401">
        <v>240</v>
      </c>
      <c r="I309" s="401">
        <v>0</v>
      </c>
    </row>
    <row r="310" spans="1:9" ht="30" x14ac:dyDescent="0.2">
      <c r="A310" s="410">
        <v>302</v>
      </c>
      <c r="B310" s="410" t="s">
        <v>1563</v>
      </c>
      <c r="C310" s="410" t="s">
        <v>1564</v>
      </c>
      <c r="D310" s="410">
        <v>31001020938</v>
      </c>
      <c r="E310" s="410" t="s">
        <v>1871</v>
      </c>
      <c r="F310" s="410" t="s">
        <v>319</v>
      </c>
      <c r="G310" s="417">
        <v>229.59</v>
      </c>
      <c r="H310" s="401">
        <v>180</v>
      </c>
      <c r="I310" s="401">
        <v>0</v>
      </c>
    </row>
    <row r="311" spans="1:9" ht="45" x14ac:dyDescent="0.2">
      <c r="A311" s="410">
        <v>303</v>
      </c>
      <c r="B311" s="410" t="s">
        <v>1565</v>
      </c>
      <c r="C311" s="410" t="s">
        <v>1566</v>
      </c>
      <c r="D311" s="410">
        <v>40001007292</v>
      </c>
      <c r="E311" s="410" t="s">
        <v>1872</v>
      </c>
      <c r="F311" s="410" t="s">
        <v>319</v>
      </c>
      <c r="G311" s="417">
        <v>306.12</v>
      </c>
      <c r="H311" s="401">
        <v>240</v>
      </c>
      <c r="I311" s="401">
        <v>0</v>
      </c>
    </row>
    <row r="312" spans="1:9" ht="45" x14ac:dyDescent="0.2">
      <c r="A312" s="410">
        <v>304</v>
      </c>
      <c r="B312" s="410" t="s">
        <v>1567</v>
      </c>
      <c r="C312" s="410" t="s">
        <v>1568</v>
      </c>
      <c r="D312" s="410">
        <v>40001009470</v>
      </c>
      <c r="E312" s="410" t="s">
        <v>1873</v>
      </c>
      <c r="F312" s="410" t="s">
        <v>319</v>
      </c>
      <c r="G312" s="417">
        <v>262.5</v>
      </c>
      <c r="H312" s="401">
        <v>210</v>
      </c>
      <c r="I312" s="401">
        <v>0</v>
      </c>
    </row>
    <row r="313" spans="1:9" ht="45" x14ac:dyDescent="0.2">
      <c r="A313" s="410">
        <v>305</v>
      </c>
      <c r="B313" s="410" t="s">
        <v>1569</v>
      </c>
      <c r="C313" s="410" t="s">
        <v>1522</v>
      </c>
      <c r="D313" s="410">
        <v>40001037943</v>
      </c>
      <c r="E313" s="410" t="s">
        <v>1874</v>
      </c>
      <c r="F313" s="410" t="s">
        <v>319</v>
      </c>
      <c r="G313" s="417">
        <v>191.33</v>
      </c>
      <c r="H313" s="401">
        <v>150</v>
      </c>
      <c r="I313" s="401">
        <v>0</v>
      </c>
    </row>
    <row r="314" spans="1:9" ht="45" x14ac:dyDescent="0.2">
      <c r="A314" s="410">
        <v>306</v>
      </c>
      <c r="B314" s="410" t="s">
        <v>2152</v>
      </c>
      <c r="C314" s="410" t="s">
        <v>2153</v>
      </c>
      <c r="D314" s="410" t="s">
        <v>2167</v>
      </c>
      <c r="E314" s="410" t="s">
        <v>2171</v>
      </c>
      <c r="F314" s="410" t="s">
        <v>319</v>
      </c>
      <c r="G314" s="417">
        <v>267.86</v>
      </c>
      <c r="H314" s="401">
        <v>210</v>
      </c>
      <c r="I314" s="401">
        <v>0</v>
      </c>
    </row>
    <row r="315" spans="1:9" ht="45" x14ac:dyDescent="0.2">
      <c r="A315" s="410">
        <v>307</v>
      </c>
      <c r="B315" s="410" t="s">
        <v>1570</v>
      </c>
      <c r="C315" s="410" t="s">
        <v>1571</v>
      </c>
      <c r="D315" s="410" t="s">
        <v>1594</v>
      </c>
      <c r="E315" s="410" t="s">
        <v>1875</v>
      </c>
      <c r="F315" s="410" t="s">
        <v>319</v>
      </c>
      <c r="G315" s="417">
        <v>191.33</v>
      </c>
      <c r="H315" s="401">
        <v>150</v>
      </c>
      <c r="I315" s="401">
        <v>0</v>
      </c>
    </row>
    <row r="316" spans="1:9" ht="30" x14ac:dyDescent="0.2">
      <c r="A316" s="410">
        <v>308</v>
      </c>
      <c r="B316" s="410" t="s">
        <v>1525</v>
      </c>
      <c r="C316" s="410" t="s">
        <v>1572</v>
      </c>
      <c r="D316" s="410" t="s">
        <v>1595</v>
      </c>
      <c r="E316" s="410" t="s">
        <v>1876</v>
      </c>
      <c r="F316" s="410" t="s">
        <v>319</v>
      </c>
      <c r="G316" s="417">
        <v>382.65</v>
      </c>
      <c r="H316" s="401">
        <v>300</v>
      </c>
      <c r="I316" s="401">
        <v>0</v>
      </c>
    </row>
    <row r="317" spans="1:9" ht="45" x14ac:dyDescent="0.2">
      <c r="A317" s="410">
        <v>309</v>
      </c>
      <c r="B317" s="410" t="s">
        <v>1199</v>
      </c>
      <c r="C317" s="410" t="s">
        <v>1573</v>
      </c>
      <c r="D317" s="410" t="s">
        <v>1596</v>
      </c>
      <c r="E317" s="410" t="s">
        <v>1877</v>
      </c>
      <c r="F317" s="410" t="s">
        <v>319</v>
      </c>
      <c r="G317" s="417">
        <v>306.12</v>
      </c>
      <c r="H317" s="401">
        <v>240</v>
      </c>
      <c r="I317" s="401">
        <v>0</v>
      </c>
    </row>
    <row r="318" spans="1:9" ht="15" x14ac:dyDescent="0.2">
      <c r="A318" s="80" t="s">
        <v>259</v>
      </c>
      <c r="B318" s="80"/>
      <c r="C318" s="80"/>
      <c r="D318" s="80"/>
      <c r="E318" s="80"/>
      <c r="F318" s="91"/>
      <c r="G318" s="4"/>
      <c r="H318" s="4"/>
      <c r="I318" s="4"/>
    </row>
    <row r="319" spans="1:9" ht="15" x14ac:dyDescent="0.3">
      <c r="A319" s="80"/>
      <c r="B319" s="92"/>
      <c r="C319" s="92"/>
      <c r="D319" s="92"/>
      <c r="E319" s="92"/>
      <c r="F319" s="80" t="s">
        <v>394</v>
      </c>
      <c r="G319" s="79">
        <f>SUM(G9:G318)</f>
        <v>146087.8799999996</v>
      </c>
      <c r="H319" s="79">
        <f>SUM(H9:H318)</f>
        <v>114960</v>
      </c>
      <c r="I319" s="79">
        <f>SUM(I9:I318)</f>
        <v>5715</v>
      </c>
    </row>
    <row r="320" spans="1:9" ht="15" x14ac:dyDescent="0.3">
      <c r="A320" s="200"/>
      <c r="B320" s="200"/>
      <c r="C320" s="200"/>
      <c r="D320" s="200"/>
      <c r="E320" s="200"/>
      <c r="F320" s="200"/>
      <c r="G320" s="200"/>
      <c r="H320" s="173"/>
      <c r="I320" s="173"/>
    </row>
    <row r="321" spans="1:9" ht="15" x14ac:dyDescent="0.3">
      <c r="A321" s="201" t="s">
        <v>407</v>
      </c>
      <c r="B321" s="201"/>
      <c r="C321" s="200"/>
      <c r="D321" s="200"/>
      <c r="E321" s="200"/>
      <c r="F321" s="200"/>
      <c r="G321" s="200"/>
      <c r="H321" s="173"/>
      <c r="I321" s="173"/>
    </row>
    <row r="322" spans="1:9" ht="15" x14ac:dyDescent="0.3">
      <c r="A322" s="201"/>
      <c r="B322" s="201"/>
      <c r="C322" s="200"/>
      <c r="D322" s="200"/>
      <c r="E322" s="200"/>
      <c r="F322" s="200"/>
      <c r="G322" s="200"/>
      <c r="H322" s="173"/>
      <c r="I322" s="173"/>
    </row>
    <row r="323" spans="1:9" ht="15" x14ac:dyDescent="0.3">
      <c r="A323" s="201"/>
      <c r="B323" s="201"/>
      <c r="C323" s="173"/>
      <c r="D323" s="173"/>
      <c r="E323" s="173"/>
      <c r="F323" s="173"/>
      <c r="G323" s="173"/>
      <c r="H323" s="173"/>
      <c r="I323" s="173"/>
    </row>
    <row r="324" spans="1:9" ht="15" x14ac:dyDescent="0.3">
      <c r="A324" s="201"/>
      <c r="B324" s="201"/>
      <c r="C324" s="173"/>
      <c r="D324" s="173"/>
      <c r="E324" s="173"/>
      <c r="F324" s="173"/>
      <c r="G324" s="173"/>
      <c r="H324" s="173"/>
      <c r="I324" s="173"/>
    </row>
    <row r="325" spans="1:9" x14ac:dyDescent="0.2">
      <c r="A325" s="198"/>
      <c r="B325" s="198"/>
      <c r="C325" s="198"/>
      <c r="D325" s="198"/>
      <c r="E325" s="198"/>
      <c r="F325" s="198"/>
      <c r="G325" s="198"/>
      <c r="H325" s="198"/>
      <c r="I325" s="198"/>
    </row>
    <row r="326" spans="1:9" ht="15" x14ac:dyDescent="0.3">
      <c r="A326" s="179" t="s">
        <v>96</v>
      </c>
      <c r="B326" s="179"/>
      <c r="C326" s="173"/>
      <c r="D326" s="173"/>
      <c r="E326" s="173"/>
      <c r="F326" s="173"/>
      <c r="G326" s="173"/>
      <c r="H326" s="173"/>
      <c r="I326" s="173"/>
    </row>
    <row r="327" spans="1:9" ht="15" x14ac:dyDescent="0.3">
      <c r="A327" s="173"/>
      <c r="B327" s="173"/>
      <c r="C327" s="173"/>
      <c r="D327" s="173"/>
      <c r="E327" s="173"/>
      <c r="F327" s="173"/>
      <c r="G327" s="173"/>
      <c r="H327" s="173"/>
      <c r="I327" s="173"/>
    </row>
    <row r="328" spans="1:9" ht="15" x14ac:dyDescent="0.3">
      <c r="A328" s="173"/>
      <c r="B328" s="173"/>
      <c r="C328" s="173"/>
      <c r="D328" s="173"/>
      <c r="E328" s="177"/>
      <c r="F328" s="177"/>
      <c r="G328" s="177"/>
      <c r="H328" s="173"/>
      <c r="I328" s="173"/>
    </row>
    <row r="329" spans="1:9" ht="15" x14ac:dyDescent="0.3">
      <c r="A329" s="179"/>
      <c r="B329" s="179"/>
      <c r="C329" s="179" t="s">
        <v>356</v>
      </c>
      <c r="D329" s="179"/>
      <c r="E329" s="179"/>
      <c r="F329" s="179"/>
      <c r="G329" s="179"/>
      <c r="H329" s="173"/>
      <c r="I329" s="173"/>
    </row>
    <row r="330" spans="1:9" ht="15" x14ac:dyDescent="0.3">
      <c r="A330" s="173"/>
      <c r="B330" s="173"/>
      <c r="C330" s="173" t="s">
        <v>355</v>
      </c>
      <c r="D330" s="173"/>
      <c r="E330" s="173"/>
      <c r="F330" s="173"/>
      <c r="G330" s="173"/>
      <c r="H330" s="173"/>
      <c r="I330" s="173"/>
    </row>
    <row r="331" spans="1:9" x14ac:dyDescent="0.2">
      <c r="A331" s="181"/>
      <c r="B331" s="181"/>
      <c r="C331" s="181" t="s">
        <v>127</v>
      </c>
      <c r="D331" s="181"/>
      <c r="E331" s="181"/>
      <c r="F331" s="181"/>
      <c r="G331" s="181"/>
    </row>
  </sheetData>
  <autoFilter ref="A8:J319"/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D60" sqref="D60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67" t="s">
        <v>408</v>
      </c>
      <c r="B1" s="70"/>
      <c r="C1" s="70"/>
      <c r="D1" s="70"/>
      <c r="E1" s="70"/>
      <c r="F1" s="70"/>
      <c r="G1" s="466" t="s">
        <v>97</v>
      </c>
      <c r="H1" s="466"/>
      <c r="I1" s="335"/>
    </row>
    <row r="2" spans="1:9" ht="15" x14ac:dyDescent="0.3">
      <c r="A2" s="69" t="s">
        <v>128</v>
      </c>
      <c r="B2" s="70"/>
      <c r="C2" s="70"/>
      <c r="D2" s="70"/>
      <c r="E2" s="70"/>
      <c r="F2" s="70"/>
      <c r="G2" s="464" t="str">
        <f>'ფორმა N1'!K2</f>
        <v>13.10.2020 - 31.10.2020</v>
      </c>
      <c r="H2" s="464"/>
      <c r="I2" s="69"/>
    </row>
    <row r="3" spans="1:9" ht="15" x14ac:dyDescent="0.3">
      <c r="A3" s="69"/>
      <c r="B3" s="69"/>
      <c r="C3" s="69"/>
      <c r="D3" s="69"/>
      <c r="E3" s="69"/>
      <c r="F3" s="69"/>
      <c r="G3" s="242"/>
      <c r="H3" s="242"/>
      <c r="I3" s="335"/>
    </row>
    <row r="4" spans="1:9" ht="15" x14ac:dyDescent="0.3">
      <c r="A4" s="70" t="s">
        <v>257</v>
      </c>
      <c r="B4" s="70"/>
      <c r="C4" s="70"/>
      <c r="D4" s="70"/>
      <c r="E4" s="70"/>
      <c r="F4" s="70"/>
      <c r="G4" s="69"/>
      <c r="H4" s="69"/>
      <c r="I4" s="69"/>
    </row>
    <row r="5" spans="1:9" ht="15" x14ac:dyDescent="0.3">
      <c r="A5" s="397" t="str">
        <f>'ფორმა N1'!A5</f>
        <v>მოქალაქეთა პოლიტიკური გაერთიანება „ლელო საქართველოსთვის“</v>
      </c>
      <c r="B5" s="73"/>
      <c r="C5" s="73"/>
      <c r="D5" s="73"/>
      <c r="E5" s="73"/>
      <c r="F5" s="73"/>
      <c r="G5" s="74"/>
      <c r="H5" s="74"/>
      <c r="I5" s="74"/>
    </row>
    <row r="6" spans="1:9" ht="15" x14ac:dyDescent="0.3">
      <c r="A6" s="70"/>
      <c r="B6" s="70"/>
      <c r="C6" s="70"/>
      <c r="D6" s="70"/>
      <c r="E6" s="70"/>
      <c r="F6" s="70"/>
      <c r="G6" s="69"/>
      <c r="H6" s="69"/>
      <c r="I6" s="69"/>
    </row>
    <row r="7" spans="1:9" ht="15" x14ac:dyDescent="0.2">
      <c r="A7" s="241"/>
      <c r="B7" s="241"/>
      <c r="C7" s="241"/>
      <c r="D7" s="241"/>
      <c r="E7" s="241"/>
      <c r="F7" s="241"/>
      <c r="G7" s="71"/>
      <c r="H7" s="71"/>
      <c r="I7" s="335"/>
    </row>
    <row r="8" spans="1:9" ht="45" x14ac:dyDescent="0.2">
      <c r="A8" s="331" t="s">
        <v>64</v>
      </c>
      <c r="B8" s="72" t="s">
        <v>312</v>
      </c>
      <c r="C8" s="83" t="s">
        <v>313</v>
      </c>
      <c r="D8" s="83" t="s">
        <v>215</v>
      </c>
      <c r="E8" s="83" t="s">
        <v>316</v>
      </c>
      <c r="F8" s="83" t="s">
        <v>315</v>
      </c>
      <c r="G8" s="83" t="s">
        <v>352</v>
      </c>
      <c r="H8" s="72" t="s">
        <v>10</v>
      </c>
      <c r="I8" s="72" t="s">
        <v>9</v>
      </c>
    </row>
    <row r="9" spans="1:9" ht="15" x14ac:dyDescent="0.2">
      <c r="A9" s="332"/>
      <c r="B9" s="333"/>
      <c r="C9" s="91"/>
      <c r="D9" s="91"/>
      <c r="E9" s="91"/>
      <c r="F9" s="91"/>
      <c r="G9" s="91"/>
      <c r="H9" s="4"/>
      <c r="I9" s="4"/>
    </row>
    <row r="10" spans="1:9" ht="15" x14ac:dyDescent="0.2">
      <c r="A10" s="332"/>
      <c r="B10" s="333"/>
      <c r="C10" s="91"/>
      <c r="D10" s="91"/>
      <c r="E10" s="91"/>
      <c r="F10" s="91"/>
      <c r="G10" s="91"/>
      <c r="H10" s="4"/>
      <c r="I10" s="4"/>
    </row>
    <row r="11" spans="1:9" ht="15" x14ac:dyDescent="0.2">
      <c r="A11" s="332"/>
      <c r="B11" s="333"/>
      <c r="C11" s="80"/>
      <c r="D11" s="80"/>
      <c r="E11" s="80"/>
      <c r="F11" s="80"/>
      <c r="G11" s="80"/>
      <c r="H11" s="4"/>
      <c r="I11" s="4"/>
    </row>
    <row r="12" spans="1:9" ht="15" x14ac:dyDescent="0.2">
      <c r="A12" s="332"/>
      <c r="B12" s="333"/>
      <c r="C12" s="80"/>
      <c r="D12" s="80"/>
      <c r="E12" s="80"/>
      <c r="F12" s="80"/>
      <c r="G12" s="80"/>
      <c r="H12" s="4"/>
      <c r="I12" s="4"/>
    </row>
    <row r="13" spans="1:9" ht="15" x14ac:dyDescent="0.2">
      <c r="A13" s="332"/>
      <c r="B13" s="333"/>
      <c r="C13" s="80"/>
      <c r="D13" s="80"/>
      <c r="E13" s="80"/>
      <c r="F13" s="80"/>
      <c r="G13" s="80"/>
      <c r="H13" s="4"/>
      <c r="I13" s="4"/>
    </row>
    <row r="14" spans="1:9" ht="15" x14ac:dyDescent="0.2">
      <c r="A14" s="332"/>
      <c r="B14" s="333"/>
      <c r="C14" s="80"/>
      <c r="D14" s="80"/>
      <c r="E14" s="80"/>
      <c r="F14" s="80"/>
      <c r="G14" s="80"/>
      <c r="H14" s="4"/>
      <c r="I14" s="4"/>
    </row>
    <row r="15" spans="1:9" ht="15" x14ac:dyDescent="0.2">
      <c r="A15" s="332"/>
      <c r="B15" s="333"/>
      <c r="C15" s="80"/>
      <c r="D15" s="80"/>
      <c r="E15" s="80"/>
      <c r="F15" s="80"/>
      <c r="G15" s="80"/>
      <c r="H15" s="4"/>
      <c r="I15" s="4"/>
    </row>
    <row r="16" spans="1:9" ht="15" x14ac:dyDescent="0.2">
      <c r="A16" s="332"/>
      <c r="B16" s="333"/>
      <c r="C16" s="80"/>
      <c r="D16" s="80"/>
      <c r="E16" s="80"/>
      <c r="F16" s="80"/>
      <c r="G16" s="80"/>
      <c r="H16" s="4"/>
      <c r="I16" s="4"/>
    </row>
    <row r="17" spans="1:9" ht="15" x14ac:dyDescent="0.2">
      <c r="A17" s="332"/>
      <c r="B17" s="333"/>
      <c r="C17" s="80"/>
      <c r="D17" s="80"/>
      <c r="E17" s="80"/>
      <c r="F17" s="80"/>
      <c r="G17" s="80"/>
      <c r="H17" s="4"/>
      <c r="I17" s="4"/>
    </row>
    <row r="18" spans="1:9" ht="15" x14ac:dyDescent="0.2">
      <c r="A18" s="332"/>
      <c r="B18" s="333"/>
      <c r="C18" s="80"/>
      <c r="D18" s="80"/>
      <c r="E18" s="80"/>
      <c r="F18" s="80"/>
      <c r="G18" s="80"/>
      <c r="H18" s="4"/>
      <c r="I18" s="4"/>
    </row>
    <row r="19" spans="1:9" ht="15" x14ac:dyDescent="0.2">
      <c r="A19" s="332"/>
      <c r="B19" s="333"/>
      <c r="C19" s="80"/>
      <c r="D19" s="80"/>
      <c r="E19" s="80"/>
      <c r="F19" s="80"/>
      <c r="G19" s="80"/>
      <c r="H19" s="4"/>
      <c r="I19" s="4"/>
    </row>
    <row r="20" spans="1:9" ht="15" x14ac:dyDescent="0.2">
      <c r="A20" s="332"/>
      <c r="B20" s="333"/>
      <c r="C20" s="80"/>
      <c r="D20" s="80"/>
      <c r="E20" s="80"/>
      <c r="F20" s="80"/>
      <c r="G20" s="80"/>
      <c r="H20" s="4"/>
      <c r="I20" s="4"/>
    </row>
    <row r="21" spans="1:9" ht="15" x14ac:dyDescent="0.2">
      <c r="A21" s="332"/>
      <c r="B21" s="333"/>
      <c r="C21" s="80"/>
      <c r="D21" s="80"/>
      <c r="E21" s="80"/>
      <c r="F21" s="80"/>
      <c r="G21" s="80"/>
      <c r="H21" s="4"/>
      <c r="I21" s="4"/>
    </row>
    <row r="22" spans="1:9" ht="15" x14ac:dyDescent="0.2">
      <c r="A22" s="332"/>
      <c r="B22" s="333"/>
      <c r="C22" s="80"/>
      <c r="D22" s="80"/>
      <c r="E22" s="80"/>
      <c r="F22" s="80"/>
      <c r="G22" s="80"/>
      <c r="H22" s="4"/>
      <c r="I22" s="4"/>
    </row>
    <row r="23" spans="1:9" ht="15" x14ac:dyDescent="0.2">
      <c r="A23" s="332"/>
      <c r="B23" s="333"/>
      <c r="C23" s="80"/>
      <c r="D23" s="80"/>
      <c r="E23" s="80"/>
      <c r="F23" s="80"/>
      <c r="G23" s="80"/>
      <c r="H23" s="4"/>
      <c r="I23" s="4"/>
    </row>
    <row r="24" spans="1:9" ht="15" x14ac:dyDescent="0.2">
      <c r="A24" s="332"/>
      <c r="B24" s="333"/>
      <c r="C24" s="80"/>
      <c r="D24" s="80"/>
      <c r="E24" s="80"/>
      <c r="F24" s="80"/>
      <c r="G24" s="80"/>
      <c r="H24" s="4"/>
      <c r="I24" s="4"/>
    </row>
    <row r="25" spans="1:9" ht="15" x14ac:dyDescent="0.2">
      <c r="A25" s="332"/>
      <c r="B25" s="333"/>
      <c r="C25" s="80"/>
      <c r="D25" s="80"/>
      <c r="E25" s="80"/>
      <c r="F25" s="80"/>
      <c r="G25" s="80"/>
      <c r="H25" s="4"/>
      <c r="I25" s="4"/>
    </row>
    <row r="26" spans="1:9" ht="15" x14ac:dyDescent="0.2">
      <c r="A26" s="332"/>
      <c r="B26" s="333"/>
      <c r="C26" s="80"/>
      <c r="D26" s="80"/>
      <c r="E26" s="80"/>
      <c r="F26" s="80"/>
      <c r="G26" s="80"/>
      <c r="H26" s="4"/>
      <c r="I26" s="4"/>
    </row>
    <row r="27" spans="1:9" ht="15" x14ac:dyDescent="0.2">
      <c r="A27" s="332"/>
      <c r="B27" s="333"/>
      <c r="C27" s="80"/>
      <c r="D27" s="80"/>
      <c r="E27" s="80"/>
      <c r="F27" s="80"/>
      <c r="G27" s="80"/>
      <c r="H27" s="4"/>
      <c r="I27" s="4"/>
    </row>
    <row r="28" spans="1:9" ht="15" x14ac:dyDescent="0.2">
      <c r="A28" s="332"/>
      <c r="B28" s="333"/>
      <c r="C28" s="80"/>
      <c r="D28" s="80"/>
      <c r="E28" s="80"/>
      <c r="F28" s="80"/>
      <c r="G28" s="80"/>
      <c r="H28" s="4"/>
      <c r="I28" s="4"/>
    </row>
    <row r="29" spans="1:9" ht="15" x14ac:dyDescent="0.2">
      <c r="A29" s="332"/>
      <c r="B29" s="333"/>
      <c r="C29" s="80"/>
      <c r="D29" s="80"/>
      <c r="E29" s="80"/>
      <c r="F29" s="80"/>
      <c r="G29" s="80"/>
      <c r="H29" s="4"/>
      <c r="I29" s="4"/>
    </row>
    <row r="30" spans="1:9" ht="15" x14ac:dyDescent="0.2">
      <c r="A30" s="332"/>
      <c r="B30" s="333"/>
      <c r="C30" s="80"/>
      <c r="D30" s="80"/>
      <c r="E30" s="80"/>
      <c r="F30" s="80"/>
      <c r="G30" s="80"/>
      <c r="H30" s="4"/>
      <c r="I30" s="4"/>
    </row>
    <row r="31" spans="1:9" ht="15" x14ac:dyDescent="0.2">
      <c r="A31" s="332"/>
      <c r="B31" s="333"/>
      <c r="C31" s="80"/>
      <c r="D31" s="80"/>
      <c r="E31" s="80"/>
      <c r="F31" s="80"/>
      <c r="G31" s="80"/>
      <c r="H31" s="4"/>
      <c r="I31" s="4"/>
    </row>
    <row r="32" spans="1:9" ht="15" x14ac:dyDescent="0.2">
      <c r="A32" s="332"/>
      <c r="B32" s="333"/>
      <c r="C32" s="80"/>
      <c r="D32" s="80"/>
      <c r="E32" s="80"/>
      <c r="F32" s="80"/>
      <c r="G32" s="80"/>
      <c r="H32" s="4"/>
      <c r="I32" s="4"/>
    </row>
    <row r="33" spans="1:9" ht="15" x14ac:dyDescent="0.2">
      <c r="A33" s="332"/>
      <c r="B33" s="333"/>
      <c r="C33" s="80"/>
      <c r="D33" s="80"/>
      <c r="E33" s="80"/>
      <c r="F33" s="80"/>
      <c r="G33" s="80"/>
      <c r="H33" s="4"/>
      <c r="I33" s="4"/>
    </row>
    <row r="34" spans="1:9" ht="15" x14ac:dyDescent="0.3">
      <c r="A34" s="332"/>
      <c r="B34" s="334"/>
      <c r="C34" s="92"/>
      <c r="D34" s="92"/>
      <c r="E34" s="92"/>
      <c r="F34" s="92"/>
      <c r="G34" s="92" t="s">
        <v>311</v>
      </c>
      <c r="H34" s="79">
        <f>SUM(H9:H33)</f>
        <v>0</v>
      </c>
      <c r="I34" s="79">
        <f>SUM(I9:I33)</f>
        <v>0</v>
      </c>
    </row>
    <row r="35" spans="1:9" ht="15" x14ac:dyDescent="0.3">
      <c r="A35" s="38"/>
      <c r="B35" s="38"/>
      <c r="C35" s="38"/>
      <c r="D35" s="38"/>
      <c r="E35" s="38"/>
      <c r="F35" s="38"/>
      <c r="G35" s="2"/>
      <c r="H35" s="2"/>
    </row>
    <row r="36" spans="1:9" ht="15" x14ac:dyDescent="0.3">
      <c r="A36" s="190" t="s">
        <v>409</v>
      </c>
      <c r="B36" s="38"/>
      <c r="C36" s="38"/>
      <c r="D36" s="38"/>
      <c r="E36" s="38"/>
      <c r="F36" s="38"/>
      <c r="G36" s="2"/>
      <c r="H36" s="2"/>
    </row>
    <row r="37" spans="1:9" ht="15" x14ac:dyDescent="0.3">
      <c r="A37" s="190"/>
      <c r="B37" s="38"/>
      <c r="C37" s="38"/>
      <c r="D37" s="38"/>
      <c r="E37" s="38"/>
      <c r="F37" s="38"/>
      <c r="G37" s="2"/>
      <c r="H37" s="2"/>
    </row>
    <row r="38" spans="1:9" ht="15" x14ac:dyDescent="0.3">
      <c r="A38" s="190"/>
      <c r="B38" s="2"/>
      <c r="C38" s="2"/>
      <c r="D38" s="2"/>
      <c r="E38" s="2"/>
      <c r="F38" s="2"/>
      <c r="G38" s="2"/>
      <c r="H38" s="2"/>
    </row>
    <row r="39" spans="1:9" ht="15" x14ac:dyDescent="0.3">
      <c r="A39" s="190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2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2"/>
      <c r="B44" s="62" t="s">
        <v>254</v>
      </c>
      <c r="C44" s="62"/>
      <c r="D44" s="62"/>
      <c r="E44" s="62"/>
      <c r="F44" s="62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59"/>
      <c r="B46" s="59" t="s">
        <v>127</v>
      </c>
      <c r="C46" s="59"/>
      <c r="D46" s="59"/>
      <c r="E46" s="59"/>
      <c r="F46" s="59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D60" sqref="D60"/>
    </sheetView>
  </sheetViews>
  <sheetFormatPr defaultRowHeight="12.75" x14ac:dyDescent="0.2"/>
  <cols>
    <col min="1" max="1" width="5.42578125" style="174" customWidth="1"/>
    <col min="2" max="2" width="13.140625" style="174" customWidth="1"/>
    <col min="3" max="3" width="15.140625" style="174" customWidth="1"/>
    <col min="4" max="4" width="18" style="174" customWidth="1"/>
    <col min="5" max="5" width="20.5703125" style="174" customWidth="1"/>
    <col min="6" max="6" width="21.28515625" style="174" customWidth="1"/>
    <col min="7" max="7" width="15.140625" style="174" customWidth="1"/>
    <col min="8" max="8" width="15.5703125" style="174" customWidth="1"/>
    <col min="9" max="9" width="13.42578125" style="174" customWidth="1"/>
    <col min="10" max="10" width="0" style="174" hidden="1" customWidth="1"/>
    <col min="11" max="16384" width="9.140625" style="174"/>
  </cols>
  <sheetData>
    <row r="1" spans="1:10" ht="15" x14ac:dyDescent="0.3">
      <c r="A1" s="67" t="s">
        <v>410</v>
      </c>
      <c r="B1" s="67"/>
      <c r="C1" s="70"/>
      <c r="D1" s="70"/>
      <c r="E1" s="70"/>
      <c r="F1" s="70"/>
      <c r="G1" s="466" t="s">
        <v>97</v>
      </c>
      <c r="H1" s="466"/>
    </row>
    <row r="2" spans="1:10" ht="15" x14ac:dyDescent="0.3">
      <c r="A2" s="69" t="s">
        <v>128</v>
      </c>
      <c r="B2" s="67"/>
      <c r="C2" s="70"/>
      <c r="D2" s="70"/>
      <c r="E2" s="70"/>
      <c r="F2" s="70"/>
      <c r="G2" s="464" t="str">
        <f>'ფორმა N1'!K2</f>
        <v>13.10.2020 - 31.10.2020</v>
      </c>
      <c r="H2" s="464"/>
    </row>
    <row r="3" spans="1:10" ht="15" x14ac:dyDescent="0.3">
      <c r="A3" s="69"/>
      <c r="B3" s="69"/>
      <c r="C3" s="69"/>
      <c r="D3" s="69"/>
      <c r="E3" s="69"/>
      <c r="F3" s="69"/>
      <c r="G3" s="242"/>
      <c r="H3" s="242"/>
    </row>
    <row r="4" spans="1:10" ht="15" x14ac:dyDescent="0.3">
      <c r="A4" s="70" t="s">
        <v>257</v>
      </c>
      <c r="B4" s="70"/>
      <c r="C4" s="70"/>
      <c r="D4" s="70"/>
      <c r="E4" s="70"/>
      <c r="F4" s="70"/>
      <c r="G4" s="69"/>
      <c r="H4" s="69"/>
    </row>
    <row r="5" spans="1:10" ht="15" x14ac:dyDescent="0.3">
      <c r="A5" s="397" t="str">
        <f>'ფორმა N1'!A5</f>
        <v>მოქალაქეთა პოლიტიკური გაერთიანება „ლელო საქართველოსთვის“</v>
      </c>
      <c r="B5" s="73"/>
      <c r="C5" s="73"/>
      <c r="D5" s="73"/>
      <c r="E5" s="73"/>
      <c r="F5" s="73"/>
      <c r="G5" s="74"/>
      <c r="H5" s="74"/>
    </row>
    <row r="6" spans="1:10" ht="15" x14ac:dyDescent="0.3">
      <c r="A6" s="70"/>
      <c r="B6" s="70"/>
      <c r="C6" s="70"/>
      <c r="D6" s="70"/>
      <c r="E6" s="70"/>
      <c r="F6" s="70"/>
      <c r="G6" s="69"/>
      <c r="H6" s="69"/>
    </row>
    <row r="7" spans="1:10" ht="15" x14ac:dyDescent="0.2">
      <c r="A7" s="241"/>
      <c r="B7" s="241"/>
      <c r="C7" s="241"/>
      <c r="D7" s="241"/>
      <c r="E7" s="241"/>
      <c r="F7" s="241"/>
      <c r="G7" s="71"/>
      <c r="H7" s="71"/>
    </row>
    <row r="8" spans="1:10" ht="30" x14ac:dyDescent="0.2">
      <c r="A8" s="83" t="s">
        <v>64</v>
      </c>
      <c r="B8" s="83" t="s">
        <v>312</v>
      </c>
      <c r="C8" s="83" t="s">
        <v>313</v>
      </c>
      <c r="D8" s="83" t="s">
        <v>215</v>
      </c>
      <c r="E8" s="83" t="s">
        <v>320</v>
      </c>
      <c r="F8" s="83" t="s">
        <v>314</v>
      </c>
      <c r="G8" s="72" t="s">
        <v>10</v>
      </c>
      <c r="H8" s="72" t="s">
        <v>9</v>
      </c>
      <c r="J8" s="202" t="s">
        <v>319</v>
      </c>
    </row>
    <row r="9" spans="1:10" ht="15" x14ac:dyDescent="0.2">
      <c r="A9" s="91">
        <v>1</v>
      </c>
      <c r="B9" s="91"/>
      <c r="C9" s="91"/>
      <c r="D9" s="400"/>
      <c r="E9" s="91"/>
      <c r="F9" s="91"/>
      <c r="G9" s="401"/>
      <c r="H9" s="401"/>
      <c r="J9" s="202" t="s">
        <v>0</v>
      </c>
    </row>
    <row r="10" spans="1:10" ht="15" x14ac:dyDescent="0.2">
      <c r="A10" s="91"/>
      <c r="B10" s="91"/>
      <c r="C10" s="91"/>
      <c r="D10" s="91"/>
      <c r="E10" s="91"/>
      <c r="F10" s="91"/>
      <c r="G10" s="4"/>
      <c r="H10" s="4"/>
    </row>
    <row r="11" spans="1:10" ht="15" x14ac:dyDescent="0.2">
      <c r="A11" s="80"/>
      <c r="B11" s="80"/>
      <c r="C11" s="80"/>
      <c r="D11" s="80"/>
      <c r="E11" s="80"/>
      <c r="F11" s="80"/>
      <c r="G11" s="4"/>
      <c r="H11" s="4"/>
    </row>
    <row r="12" spans="1:10" ht="15" x14ac:dyDescent="0.2">
      <c r="A12" s="80"/>
      <c r="B12" s="80"/>
      <c r="C12" s="80"/>
      <c r="D12" s="80"/>
      <c r="E12" s="80"/>
      <c r="F12" s="80"/>
      <c r="G12" s="4"/>
      <c r="H12" s="4"/>
    </row>
    <row r="13" spans="1:10" ht="15" x14ac:dyDescent="0.2">
      <c r="A13" s="80"/>
      <c r="B13" s="80"/>
      <c r="C13" s="80"/>
      <c r="D13" s="80"/>
      <c r="E13" s="80"/>
      <c r="F13" s="80"/>
      <c r="G13" s="4"/>
      <c r="H13" s="4"/>
    </row>
    <row r="14" spans="1:10" ht="15" x14ac:dyDescent="0.2">
      <c r="A14" s="80"/>
      <c r="B14" s="80"/>
      <c r="C14" s="80"/>
      <c r="D14" s="80"/>
      <c r="E14" s="80"/>
      <c r="F14" s="80"/>
      <c r="G14" s="4"/>
      <c r="H14" s="4"/>
    </row>
    <row r="15" spans="1:10" ht="15" x14ac:dyDescent="0.2">
      <c r="A15" s="80"/>
      <c r="B15" s="80"/>
      <c r="C15" s="80"/>
      <c r="D15" s="80"/>
      <c r="E15" s="80"/>
      <c r="F15" s="80"/>
      <c r="G15" s="4"/>
      <c r="H15" s="4"/>
    </row>
    <row r="16" spans="1:10" ht="15" x14ac:dyDescent="0.2">
      <c r="A16" s="80"/>
      <c r="B16" s="80"/>
      <c r="C16" s="80"/>
      <c r="D16" s="80"/>
      <c r="E16" s="80"/>
      <c r="F16" s="80"/>
      <c r="G16" s="4"/>
      <c r="H16" s="4"/>
    </row>
    <row r="17" spans="1:8" ht="15" x14ac:dyDescent="0.2">
      <c r="A17" s="80"/>
      <c r="B17" s="80"/>
      <c r="C17" s="80"/>
      <c r="D17" s="80"/>
      <c r="E17" s="80"/>
      <c r="F17" s="80"/>
      <c r="G17" s="4"/>
      <c r="H17" s="4"/>
    </row>
    <row r="18" spans="1:8" ht="15" x14ac:dyDescent="0.2">
      <c r="A18" s="80"/>
      <c r="B18" s="80"/>
      <c r="C18" s="80"/>
      <c r="D18" s="80"/>
      <c r="E18" s="80"/>
      <c r="F18" s="80"/>
      <c r="G18" s="4"/>
      <c r="H18" s="4"/>
    </row>
    <row r="19" spans="1:8" ht="15" x14ac:dyDescent="0.2">
      <c r="A19" s="80"/>
      <c r="B19" s="80"/>
      <c r="C19" s="80"/>
      <c r="D19" s="80"/>
      <c r="E19" s="80"/>
      <c r="F19" s="80"/>
      <c r="G19" s="4"/>
      <c r="H19" s="4"/>
    </row>
    <row r="20" spans="1:8" ht="15" x14ac:dyDescent="0.2">
      <c r="A20" s="80"/>
      <c r="B20" s="80"/>
      <c r="C20" s="80"/>
      <c r="D20" s="80"/>
      <c r="E20" s="80"/>
      <c r="F20" s="80"/>
      <c r="G20" s="4"/>
      <c r="H20" s="4"/>
    </row>
    <row r="21" spans="1:8" ht="15" x14ac:dyDescent="0.2">
      <c r="A21" s="80"/>
      <c r="B21" s="80"/>
      <c r="C21" s="80"/>
      <c r="D21" s="80"/>
      <c r="E21" s="80"/>
      <c r="F21" s="80"/>
      <c r="G21" s="4"/>
      <c r="H21" s="4"/>
    </row>
    <row r="22" spans="1:8" ht="15" x14ac:dyDescent="0.2">
      <c r="A22" s="80"/>
      <c r="B22" s="80"/>
      <c r="C22" s="80"/>
      <c r="D22" s="80"/>
      <c r="E22" s="80"/>
      <c r="F22" s="80"/>
      <c r="G22" s="4"/>
      <c r="H22" s="4"/>
    </row>
    <row r="23" spans="1:8" ht="15" x14ac:dyDescent="0.2">
      <c r="A23" s="80"/>
      <c r="B23" s="80"/>
      <c r="C23" s="80"/>
      <c r="D23" s="80"/>
      <c r="E23" s="80"/>
      <c r="F23" s="80"/>
      <c r="G23" s="4"/>
      <c r="H23" s="4"/>
    </row>
    <row r="24" spans="1:8" ht="15" x14ac:dyDescent="0.2">
      <c r="A24" s="80"/>
      <c r="B24" s="80"/>
      <c r="C24" s="80"/>
      <c r="D24" s="80"/>
      <c r="E24" s="80"/>
      <c r="F24" s="80"/>
      <c r="G24" s="4"/>
      <c r="H24" s="4"/>
    </row>
    <row r="25" spans="1:8" ht="15" x14ac:dyDescent="0.2">
      <c r="A25" s="80"/>
      <c r="B25" s="80"/>
      <c r="C25" s="80"/>
      <c r="D25" s="80"/>
      <c r="E25" s="80"/>
      <c r="F25" s="80"/>
      <c r="G25" s="4"/>
      <c r="H25" s="4"/>
    </row>
    <row r="26" spans="1:8" ht="15" x14ac:dyDescent="0.2">
      <c r="A26" s="80"/>
      <c r="B26" s="80"/>
      <c r="C26" s="80"/>
      <c r="D26" s="80"/>
      <c r="E26" s="80"/>
      <c r="F26" s="80"/>
      <c r="G26" s="4"/>
      <c r="H26" s="4"/>
    </row>
    <row r="27" spans="1:8" ht="15" x14ac:dyDescent="0.2">
      <c r="A27" s="80"/>
      <c r="B27" s="80"/>
      <c r="C27" s="80"/>
      <c r="D27" s="80"/>
      <c r="E27" s="80"/>
      <c r="F27" s="80"/>
      <c r="G27" s="4"/>
      <c r="H27" s="4"/>
    </row>
    <row r="28" spans="1:8" ht="15" x14ac:dyDescent="0.2">
      <c r="A28" s="80"/>
      <c r="B28" s="80"/>
      <c r="C28" s="80"/>
      <c r="D28" s="80"/>
      <c r="E28" s="80"/>
      <c r="F28" s="80"/>
      <c r="G28" s="4"/>
      <c r="H28" s="4"/>
    </row>
    <row r="29" spans="1:8" ht="15" x14ac:dyDescent="0.2">
      <c r="A29" s="80"/>
      <c r="B29" s="80"/>
      <c r="C29" s="80"/>
      <c r="D29" s="80"/>
      <c r="E29" s="80"/>
      <c r="F29" s="80"/>
      <c r="G29" s="4"/>
      <c r="H29" s="4"/>
    </row>
    <row r="30" spans="1:8" ht="15" x14ac:dyDescent="0.2">
      <c r="A30" s="80"/>
      <c r="B30" s="80"/>
      <c r="C30" s="80"/>
      <c r="D30" s="80"/>
      <c r="E30" s="80"/>
      <c r="F30" s="80"/>
      <c r="G30" s="4"/>
      <c r="H30" s="4"/>
    </row>
    <row r="31" spans="1:8" ht="15" x14ac:dyDescent="0.2">
      <c r="A31" s="80"/>
      <c r="B31" s="80"/>
      <c r="C31" s="80"/>
      <c r="D31" s="80"/>
      <c r="E31" s="80"/>
      <c r="F31" s="80"/>
      <c r="G31" s="4"/>
      <c r="H31" s="4"/>
    </row>
    <row r="32" spans="1:8" ht="15" x14ac:dyDescent="0.2">
      <c r="A32" s="80"/>
      <c r="B32" s="80"/>
      <c r="C32" s="80"/>
      <c r="D32" s="80"/>
      <c r="E32" s="80"/>
      <c r="F32" s="80"/>
      <c r="G32" s="4"/>
      <c r="H32" s="4"/>
    </row>
    <row r="33" spans="1:9" ht="15" x14ac:dyDescent="0.2">
      <c r="A33" s="80"/>
      <c r="B33" s="80"/>
      <c r="C33" s="80"/>
      <c r="D33" s="80"/>
      <c r="E33" s="80"/>
      <c r="F33" s="80"/>
      <c r="G33" s="4"/>
      <c r="H33" s="4"/>
    </row>
    <row r="34" spans="1:9" ht="15" x14ac:dyDescent="0.3">
      <c r="A34" s="80"/>
      <c r="B34" s="92"/>
      <c r="C34" s="92"/>
      <c r="D34" s="92"/>
      <c r="E34" s="92"/>
      <c r="F34" s="92" t="s">
        <v>318</v>
      </c>
      <c r="G34" s="79">
        <f>SUM(G9:G33)</f>
        <v>0</v>
      </c>
      <c r="H34" s="79">
        <f>SUM(H9:H33)</f>
        <v>0</v>
      </c>
    </row>
    <row r="35" spans="1:9" ht="15" x14ac:dyDescent="0.3">
      <c r="A35" s="200"/>
      <c r="B35" s="200"/>
      <c r="C35" s="200"/>
      <c r="D35" s="200"/>
      <c r="E35" s="200"/>
      <c r="F35" s="200"/>
      <c r="G35" s="200"/>
      <c r="H35" s="173"/>
      <c r="I35" s="173"/>
    </row>
    <row r="36" spans="1:9" ht="15" x14ac:dyDescent="0.3">
      <c r="A36" s="201" t="s">
        <v>411</v>
      </c>
      <c r="B36" s="201"/>
      <c r="C36" s="200"/>
      <c r="D36" s="200"/>
      <c r="E36" s="200"/>
      <c r="F36" s="200"/>
      <c r="G36" s="200"/>
      <c r="H36" s="173"/>
      <c r="I36" s="173"/>
    </row>
    <row r="37" spans="1:9" ht="15" x14ac:dyDescent="0.3">
      <c r="A37" s="201"/>
      <c r="B37" s="201"/>
      <c r="C37" s="200"/>
      <c r="D37" s="200"/>
      <c r="E37" s="200"/>
      <c r="F37" s="200"/>
      <c r="G37" s="200"/>
      <c r="H37" s="173"/>
      <c r="I37" s="173"/>
    </row>
    <row r="38" spans="1:9" ht="15" x14ac:dyDescent="0.3">
      <c r="A38" s="201"/>
      <c r="B38" s="201"/>
      <c r="C38" s="173"/>
      <c r="D38" s="173"/>
      <c r="E38" s="173"/>
      <c r="F38" s="173"/>
      <c r="G38" s="173"/>
      <c r="H38" s="173"/>
      <c r="I38" s="173"/>
    </row>
    <row r="39" spans="1:9" ht="15" x14ac:dyDescent="0.3">
      <c r="A39" s="201"/>
      <c r="B39" s="201"/>
      <c r="C39" s="173"/>
      <c r="D39" s="173"/>
      <c r="E39" s="173"/>
      <c r="F39" s="173"/>
      <c r="G39" s="173"/>
      <c r="H39" s="173"/>
      <c r="I39" s="173"/>
    </row>
    <row r="40" spans="1:9" x14ac:dyDescent="0.2">
      <c r="A40" s="198"/>
      <c r="B40" s="198"/>
      <c r="C40" s="198"/>
      <c r="D40" s="198"/>
      <c r="E40" s="198"/>
      <c r="F40" s="198"/>
      <c r="G40" s="198"/>
      <c r="H40" s="198"/>
      <c r="I40" s="198"/>
    </row>
    <row r="41" spans="1:9" ht="15" x14ac:dyDescent="0.3">
      <c r="A41" s="179" t="s">
        <v>96</v>
      </c>
      <c r="B41" s="179"/>
      <c r="C41" s="173"/>
      <c r="D41" s="173"/>
      <c r="E41" s="173"/>
      <c r="F41" s="173"/>
      <c r="G41" s="173"/>
      <c r="H41" s="173"/>
      <c r="I41" s="173"/>
    </row>
    <row r="42" spans="1:9" ht="15" x14ac:dyDescent="0.3">
      <c r="A42" s="173"/>
      <c r="B42" s="173"/>
      <c r="C42" s="173"/>
      <c r="D42" s="173"/>
      <c r="E42" s="173"/>
      <c r="F42" s="173"/>
      <c r="G42" s="173"/>
      <c r="H42" s="173"/>
      <c r="I42" s="173"/>
    </row>
    <row r="43" spans="1:9" ht="15" x14ac:dyDescent="0.3">
      <c r="A43" s="173"/>
      <c r="B43" s="173"/>
      <c r="C43" s="173"/>
      <c r="D43" s="173"/>
      <c r="E43" s="173"/>
      <c r="F43" s="173"/>
      <c r="G43" s="173"/>
      <c r="H43" s="173"/>
      <c r="I43" s="180"/>
    </row>
    <row r="44" spans="1:9" ht="15" x14ac:dyDescent="0.3">
      <c r="A44" s="179"/>
      <c r="B44" s="179"/>
      <c r="C44" s="179" t="s">
        <v>376</v>
      </c>
      <c r="D44" s="179"/>
      <c r="E44" s="200"/>
      <c r="F44" s="179"/>
      <c r="G44" s="179"/>
      <c r="H44" s="173"/>
      <c r="I44" s="180"/>
    </row>
    <row r="45" spans="1:9" ht="15" x14ac:dyDescent="0.3">
      <c r="A45" s="173"/>
      <c r="B45" s="173"/>
      <c r="C45" s="173" t="s">
        <v>253</v>
      </c>
      <c r="D45" s="173"/>
      <c r="E45" s="173"/>
      <c r="F45" s="173"/>
      <c r="G45" s="173"/>
      <c r="H45" s="173"/>
      <c r="I45" s="180"/>
    </row>
    <row r="46" spans="1:9" x14ac:dyDescent="0.2">
      <c r="A46" s="181"/>
      <c r="B46" s="181"/>
      <c r="C46" s="181" t="s">
        <v>127</v>
      </c>
      <c r="D46" s="181"/>
      <c r="E46" s="181"/>
      <c r="F46" s="181"/>
      <c r="G46" s="181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2020-11-05T13:59:34Z</cp:lastPrinted>
  <dcterms:created xsi:type="dcterms:W3CDTF">2011-12-27T13:20:18Z</dcterms:created>
  <dcterms:modified xsi:type="dcterms:W3CDTF">2020-11-05T22:11:42Z</dcterms:modified>
</cp:coreProperties>
</file>